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efactor\!_\"/>
    </mc:Choice>
  </mc:AlternateContent>
  <xr:revisionPtr revIDLastSave="0" documentId="8_{9496E3B1-7FD8-4CEA-93D6-C2EF3D90A8D1}" xr6:coauthVersionLast="47" xr6:coauthVersionMax="47" xr10:uidLastSave="{00000000-0000-0000-0000-000000000000}"/>
  <bookViews>
    <workbookView xWindow="12240" yWindow="915" windowWidth="19500" windowHeight="19905" tabRatio="695" xr2:uid="{7B4A32CF-12F8-4EDC-A136-0834C4AC2B8A}"/>
  </bookViews>
  <sheets>
    <sheet name="planner worksheet" sheetId="18" r:id="rId1"/>
  </sheets>
  <definedNames>
    <definedName name="FSA">#REF!</definedName>
    <definedName name="_xlnm.Print_Area" localSheetId="0">'planner worksheet'!$A$1:$AD$85</definedName>
    <definedName name="_xlnm.Print_Titles" localSheetId="0">'planner worksheet'!$27:$27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8" l="1"/>
  <c r="D29" i="18"/>
  <c r="H29" i="18" s="1"/>
  <c r="H51" i="18"/>
  <c r="H50" i="18"/>
  <c r="H73" i="18"/>
  <c r="H72" i="18"/>
  <c r="H54" i="18"/>
  <c r="H66" i="18"/>
  <c r="H65" i="18"/>
  <c r="H55" i="18"/>
  <c r="H56" i="18"/>
  <c r="C12" i="18"/>
  <c r="F63" i="18" s="1"/>
  <c r="H49" i="18"/>
  <c r="H47" i="18"/>
  <c r="H48" i="18"/>
  <c r="H45" i="18" s="1"/>
  <c r="J45" i="18" s="1"/>
  <c r="H46" i="18"/>
  <c r="D33" i="18"/>
  <c r="H33" i="18" s="1"/>
  <c r="H39" i="18"/>
  <c r="H43" i="18"/>
  <c r="H41" i="18"/>
  <c r="D37" i="18"/>
  <c r="H37" i="18" s="1"/>
  <c r="L35" i="18"/>
  <c r="C28" i="18"/>
  <c r="L34" i="18"/>
  <c r="L33" i="18"/>
  <c r="L32" i="18"/>
  <c r="L31" i="18"/>
  <c r="L29" i="18"/>
  <c r="D35" i="18"/>
  <c r="H35" i="18"/>
  <c r="D34" i="18"/>
  <c r="H34" i="18" s="1"/>
  <c r="D32" i="18"/>
  <c r="H32" i="18" s="1"/>
  <c r="D31" i="18"/>
  <c r="H31" i="18"/>
  <c r="H57" i="18"/>
  <c r="H58" i="18"/>
  <c r="H64" i="18"/>
  <c r="L70" i="18"/>
  <c r="L28" i="18"/>
  <c r="L45" i="18"/>
  <c r="E8" i="18"/>
  <c r="H42" i="18" l="1"/>
  <c r="H28" i="18" s="1"/>
  <c r="J28" i="18" s="1"/>
  <c r="L53" i="18"/>
  <c r="H59" i="18"/>
  <c r="H62" i="18"/>
  <c r="H61" i="18"/>
  <c r="H53" i="18"/>
  <c r="J53" i="18" s="1"/>
  <c r="H60" i="18"/>
  <c r="H74" i="18" l="1"/>
  <c r="H70" i="18" s="1"/>
  <c r="J70" i="18" s="1"/>
  <c r="J78" i="18"/>
  <c r="J82" i="18" s="1"/>
  <c r="H68" i="18"/>
</calcChain>
</file>

<file path=xl/sharedStrings.xml><?xml version="1.0" encoding="utf-8"?>
<sst xmlns="http://schemas.openxmlformats.org/spreadsheetml/2006/main" count="118" uniqueCount="104">
  <si>
    <t>Item No.</t>
  </si>
  <si>
    <t>Qty</t>
  </si>
  <si>
    <t>(Yellow Blocks require user input)</t>
  </si>
  <si>
    <t>SF</t>
  </si>
  <si>
    <t>Kubasaki HS</t>
  </si>
  <si>
    <t>Net SF:</t>
  </si>
  <si>
    <t>Exploratory Learning Spaces</t>
  </si>
  <si>
    <t>(Based on DoDEA High School Ed Specs, 21C Final 2 Nov 11)</t>
  </si>
  <si>
    <t>Staff</t>
  </si>
  <si>
    <t>Gross Allowance:</t>
  </si>
  <si>
    <t>Add'l Group Learning</t>
  </si>
  <si>
    <t>Add'l Staff Collab</t>
  </si>
  <si>
    <t>y</t>
  </si>
  <si>
    <t xml:space="preserve">Date: </t>
  </si>
  <si>
    <t>(Green Blocks are derived from formulas)</t>
  </si>
  <si>
    <t>Documented Changes</t>
  </si>
  <si>
    <t>Basic Facility Requirements</t>
  </si>
  <si>
    <t>References</t>
  </si>
  <si>
    <t>`</t>
  </si>
  <si>
    <t>provide either lower case "y" or "n"- all other entries will return a 0 value</t>
  </si>
  <si>
    <t>Spaces</t>
  </si>
  <si>
    <t xml:space="preserve">Building Common Areas </t>
  </si>
  <si>
    <t>loading dock</t>
  </si>
  <si>
    <t>Distribution/shipping/recieving area</t>
  </si>
  <si>
    <t>enclosed area for staging/distribution, unpacking, etc.</t>
  </si>
  <si>
    <t>Total NSF</t>
  </si>
  <si>
    <t xml:space="preserve"> semi-enclosed loading dock</t>
  </si>
  <si>
    <t>n</t>
  </si>
  <si>
    <t xml:space="preserve">General Building Storage </t>
  </si>
  <si>
    <t xml:space="preserve">typical 3% of subtotal NSF. Co-locate with loading dock. </t>
  </si>
  <si>
    <t>Education Spaces: Classrooms</t>
  </si>
  <si>
    <t>16PN Classroom</t>
  </si>
  <si>
    <t>24PN Classroom</t>
  </si>
  <si>
    <t>32PN Classroom</t>
  </si>
  <si>
    <t>48PN Classroom</t>
  </si>
  <si>
    <t>Seminar Classroom</t>
  </si>
  <si>
    <t>General Purpose Classoom</t>
  </si>
  <si>
    <t>64PN Classroom</t>
  </si>
  <si>
    <t>Are instructor staff separate from non-instructor staff?</t>
  </si>
  <si>
    <t>Total GSF per student (ADSL)</t>
  </si>
  <si>
    <t>GIB/ACES Army Standard Dated 19 May 2014</t>
  </si>
  <si>
    <r>
      <t>Large Group Lecture</t>
    </r>
    <r>
      <rPr>
        <sz val="10"/>
        <rFont val="Arial"/>
        <family val="2"/>
      </rPr>
      <t>(72+ students)</t>
    </r>
  </si>
  <si>
    <t>24 students and less</t>
  </si>
  <si>
    <t>Are training devices required to be stored in classrooms?</t>
  </si>
  <si>
    <t>U-shaped or conference discusion based learning environment</t>
  </si>
  <si>
    <t>Is this a renovation project?</t>
  </si>
  <si>
    <t>10% add</t>
  </si>
  <si>
    <t>Companion SF calculator for the 2014 GIB/ACES Army Standard</t>
  </si>
  <si>
    <t>(efficiency adjustment for non-colocation)</t>
  </si>
  <si>
    <t>(often the case for STX)</t>
  </si>
  <si>
    <t>(layout efficiency adjustment)</t>
  </si>
  <si>
    <t>Add for training devices (input number of impacted classrooms)</t>
  </si>
  <si>
    <t>Classroom space adjustment for renovations:</t>
  </si>
  <si>
    <t>Space for accreditation officeal/visitor (input number of impacted classrooms)</t>
  </si>
  <si>
    <t>Modifiers and adjustments:</t>
  </si>
  <si>
    <t>Lab (Applied) Instruction Classrooms (1713*)</t>
  </si>
  <si>
    <t>Designated Special Use Labs that are not interchangable</t>
  </si>
  <si>
    <t>Are special Use Labs included in the project?</t>
  </si>
  <si>
    <t>NSF/classrm</t>
  </si>
  <si>
    <t>Students/classrm</t>
  </si>
  <si>
    <t>Requires TRADOC HQ Approval</t>
  </si>
  <si>
    <t>Resource Center</t>
  </si>
  <si>
    <t>Average Daily Student Load</t>
  </si>
  <si>
    <t>Education Support Spaces: non-classroom space</t>
  </si>
  <si>
    <t>Student Break Area</t>
  </si>
  <si>
    <t>can be centralized or distributed</t>
  </si>
  <si>
    <t>are student break areas distributed?</t>
  </si>
  <si>
    <t>break room distribution modifier:</t>
  </si>
  <si>
    <t>Computer Maintenance</t>
  </si>
  <si>
    <t>Network Ops/digital training repository</t>
  </si>
  <si>
    <t>Administrative Space</t>
  </si>
  <si>
    <t>TDA  Instructors</t>
  </si>
  <si>
    <t>TDA non-instructors</t>
  </si>
  <si>
    <t>Total TDA</t>
  </si>
  <si>
    <t>Instructor Offices</t>
  </si>
  <si>
    <t>IAW AR 405-70, appendix D</t>
  </si>
  <si>
    <t>Standard Allocation based on 155 NSFper Authorized TDA</t>
  </si>
  <si>
    <t>Information Reception (enter average number of visitors)</t>
  </si>
  <si>
    <t>Conference/Counseling rooms</t>
  </si>
  <si>
    <t xml:space="preserve">8 PN </t>
  </si>
  <si>
    <t>non-instructor offices</t>
  </si>
  <si>
    <t>Director/Commandant</t>
  </si>
  <si>
    <t>Supervisory</t>
  </si>
  <si>
    <t>14 PN</t>
  </si>
  <si>
    <t>24 PN</t>
  </si>
  <si>
    <t>Staff Break Room</t>
  </si>
  <si>
    <t>Total request Admin Space (must be less than Standard Allocation)</t>
  </si>
  <si>
    <t xml:space="preserve"> 1 conf rm per 15 TDA. See Standard for suggested distribution</t>
  </si>
  <si>
    <t>is a loading dock required?</t>
  </si>
  <si>
    <t>Office Supply</t>
  </si>
  <si>
    <t>Work/Copy</t>
  </si>
  <si>
    <t>Records Storage</t>
  </si>
  <si>
    <t>NSF between 10,000 and 20,000 = 1.58</t>
  </si>
  <si>
    <t>NSF less than 10,000 = 1.67</t>
  </si>
  <si>
    <t>Total Gross Square Feet:</t>
  </si>
  <si>
    <t>NSF over 20,000 = 1.47</t>
  </si>
  <si>
    <t>covers  circulation, structure, vertical penetrations, lobby, vestibules, toilet rooms, janitorial, mechanical, electrical</t>
  </si>
  <si>
    <t>Is space for a  Visitor/accreditation officeial required in classrooms?</t>
  </si>
  <si>
    <t>Is computer maintance support required?</t>
  </si>
  <si>
    <t>Is DTAC required?</t>
  </si>
  <si>
    <t>Storage</t>
  </si>
  <si>
    <t>General Instruction Building facility Planner: [Project]</t>
  </si>
  <si>
    <t>Lactation Room</t>
  </si>
  <si>
    <t>IAW Army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</si>
</sst>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0"/>
    <numFmt numFmtId="169" formatCode="[$-409]d\-mmm\-yy;@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C00000"/>
      <name val="Arial"/>
      <family val="2"/>
    </font>
    <font>
      <sz val="11"/>
      <color theme="1"/>
      <name val="Arial"/>
      <family val="2"/>
    </font>
    <font>
      <b/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5" borderId="0" applyNumberFormat="0" applyBorder="0" applyAlignment="0" applyProtection="0"/>
    <xf numFmtId="0" fontId="12" fillId="0" borderId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2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1" fillId="0" borderId="6" xfId="0" applyFont="1" applyFill="1" applyBorder="1"/>
    <xf numFmtId="0" fontId="1" fillId="7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/>
    <xf numFmtId="3" fontId="2" fillId="0" borderId="0" xfId="0" applyNumberFormat="1" applyFont="1"/>
    <xf numFmtId="3" fontId="2" fillId="0" borderId="0" xfId="0" applyNumberFormat="1" applyFont="1" applyBorder="1"/>
    <xf numFmtId="0" fontId="12" fillId="0" borderId="0" xfId="2"/>
    <xf numFmtId="0" fontId="0" fillId="0" borderId="0" xfId="0" applyFill="1" applyBorder="1"/>
    <xf numFmtId="1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0" fillId="0" borderId="9" xfId="0" applyBorder="1"/>
    <xf numFmtId="2" fontId="1" fillId="0" borderId="0" xfId="0" applyNumberFormat="1" applyFont="1" applyFill="1" applyBorder="1" applyAlignment="1">
      <alignment horizontal="center"/>
    </xf>
    <xf numFmtId="0" fontId="0" fillId="0" borderId="0" xfId="0" applyBorder="1"/>
    <xf numFmtId="1" fontId="2" fillId="0" borderId="0" xfId="0" applyNumberFormat="1" applyFont="1"/>
    <xf numFmtId="3" fontId="0" fillId="0" borderId="0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Fill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1" fontId="2" fillId="0" borderId="0" xfId="0" applyNumberFormat="1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Protection="1"/>
    <xf numFmtId="169" fontId="1" fillId="0" borderId="0" xfId="0" applyNumberFormat="1" applyFont="1" applyFill="1" applyBorder="1" applyAlignment="1" applyProtection="1">
      <alignment horizontal="left"/>
    </xf>
    <xf numFmtId="0" fontId="1" fillId="0" borderId="0" xfId="0" applyFont="1" applyProtection="1"/>
    <xf numFmtId="0" fontId="1" fillId="0" borderId="0" xfId="0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0" fontId="1" fillId="0" borderId="0" xfId="0" applyFont="1" applyBorder="1" applyAlignment="1" applyProtection="1">
      <alignment horizontal="center"/>
    </xf>
    <xf numFmtId="0" fontId="12" fillId="0" borderId="0" xfId="2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Protection="1"/>
    <xf numFmtId="1" fontId="2" fillId="0" borderId="0" xfId="0" applyNumberFormat="1" applyFont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" fillId="0" borderId="1" xfId="0" applyFont="1" applyBorder="1" applyProtection="1"/>
    <xf numFmtId="0" fontId="1" fillId="2" borderId="13" xfId="0" applyFont="1" applyFill="1" applyBorder="1" applyProtection="1"/>
    <xf numFmtId="0" fontId="2" fillId="0" borderId="2" xfId="0" applyFont="1" applyFill="1" applyBorder="1" applyProtection="1"/>
    <xf numFmtId="0" fontId="0" fillId="0" borderId="0" xfId="0" applyFill="1" applyBorder="1" applyProtection="1"/>
    <xf numFmtId="0" fontId="2" fillId="0" borderId="2" xfId="0" applyFont="1" applyBorder="1" applyProtection="1"/>
    <xf numFmtId="0" fontId="0" fillId="0" borderId="0" xfId="0" applyBorder="1" applyProtection="1"/>
    <xf numFmtId="0" fontId="1" fillId="6" borderId="13" xfId="0" applyFont="1" applyFill="1" applyBorder="1" applyProtection="1"/>
    <xf numFmtId="0" fontId="1" fillId="6" borderId="12" xfId="0" applyFont="1" applyFill="1" applyBorder="1" applyProtection="1"/>
    <xf numFmtId="0" fontId="3" fillId="0" borderId="0" xfId="0" applyFont="1" applyFill="1" applyBorder="1" applyProtection="1"/>
    <xf numFmtId="3" fontId="1" fillId="0" borderId="0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Protection="1"/>
    <xf numFmtId="3" fontId="2" fillId="0" borderId="0" xfId="0" applyNumberFormat="1" applyFont="1" applyFill="1" applyBorder="1" applyAlignment="1" applyProtection="1">
      <alignment horizontal="left"/>
    </xf>
    <xf numFmtId="3" fontId="1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center"/>
    </xf>
    <xf numFmtId="3" fontId="2" fillId="0" borderId="0" xfId="0" applyNumberFormat="1" applyFont="1" applyBorder="1" applyProtection="1"/>
    <xf numFmtId="9" fontId="2" fillId="0" borderId="0" xfId="0" applyNumberFormat="1" applyFont="1" applyFill="1" applyBorder="1" applyProtection="1"/>
    <xf numFmtId="3" fontId="2" fillId="0" borderId="0" xfId="0" applyNumberFormat="1" applyFont="1" applyFill="1" applyBorder="1" applyProtection="1"/>
    <xf numFmtId="0" fontId="2" fillId="0" borderId="10" xfId="0" applyFont="1" applyBorder="1" applyProtection="1"/>
    <xf numFmtId="9" fontId="2" fillId="0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0" fontId="14" fillId="0" borderId="0" xfId="0" applyFont="1" applyBorder="1" applyProtection="1"/>
    <xf numFmtId="0" fontId="1" fillId="8" borderId="7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  <protection locked="0"/>
    </xf>
    <xf numFmtId="2" fontId="12" fillId="0" borderId="2" xfId="2" applyNumberFormat="1" applyFill="1" applyBorder="1" applyProtection="1"/>
    <xf numFmtId="2" fontId="12" fillId="0" borderId="0" xfId="2" applyNumberFormat="1" applyFill="1" applyBorder="1" applyProtection="1"/>
    <xf numFmtId="0" fontId="13" fillId="0" borderId="0" xfId="0" applyFont="1" applyFill="1" applyBorder="1" applyAlignment="1" applyProtection="1">
      <alignment horizontal="center"/>
      <protection locked="0"/>
    </xf>
    <xf numFmtId="9" fontId="13" fillId="0" borderId="0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2" fontId="1" fillId="0" borderId="12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2" xfId="0" applyBorder="1"/>
    <xf numFmtId="0" fontId="0" fillId="0" borderId="2" xfId="0" applyBorder="1"/>
    <xf numFmtId="0" fontId="1" fillId="0" borderId="15" xfId="0" applyFont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  <xf numFmtId="3" fontId="2" fillId="2" borderId="12" xfId="0" applyNumberFormat="1" applyFont="1" applyFill="1" applyBorder="1" applyProtection="1"/>
    <xf numFmtId="3" fontId="2" fillId="0" borderId="0" xfId="0" applyNumberFormat="1" applyFont="1" applyAlignment="1" applyProtection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3" fontId="1" fillId="6" borderId="12" xfId="0" applyNumberFormat="1" applyFont="1" applyFill="1" applyBorder="1" applyProtection="1"/>
    <xf numFmtId="0" fontId="1" fillId="0" borderId="0" xfId="0" applyFont="1" applyBorder="1" applyAlignment="1" applyProtection="1">
      <alignment horizontal="left"/>
    </xf>
    <xf numFmtId="0" fontId="2" fillId="0" borderId="10" xfId="0" applyFont="1" applyBorder="1"/>
    <xf numFmtId="1" fontId="12" fillId="0" borderId="0" xfId="2" applyNumberFormat="1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right"/>
    </xf>
    <xf numFmtId="3" fontId="2" fillId="0" borderId="2" xfId="0" applyNumberFormat="1" applyFont="1" applyFill="1" applyBorder="1" applyProtection="1"/>
    <xf numFmtId="0" fontId="5" fillId="0" borderId="6" xfId="0" applyFont="1" applyBorder="1" applyProtection="1"/>
    <xf numFmtId="0" fontId="6" fillId="0" borderId="1" xfId="0" applyFont="1" applyBorder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Protection="1"/>
    <xf numFmtId="167" fontId="15" fillId="0" borderId="0" xfId="2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14" fontId="15" fillId="0" borderId="9" xfId="2" applyNumberFormat="1" applyFont="1" applyBorder="1" applyAlignment="1" applyProtection="1">
      <alignment horizontal="right"/>
    </xf>
    <xf numFmtId="167" fontId="15" fillId="0" borderId="9" xfId="2" applyNumberFormat="1" applyFont="1" applyBorder="1" applyAlignment="1" applyProtection="1">
      <alignment horizontal="right"/>
    </xf>
    <xf numFmtId="3" fontId="16" fillId="5" borderId="7" xfId="1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</xf>
    <xf numFmtId="3" fontId="2" fillId="4" borderId="6" xfId="0" applyNumberFormat="1" applyFont="1" applyFill="1" applyBorder="1" applyAlignment="1" applyProtection="1">
      <alignment horizontal="center"/>
    </xf>
    <xf numFmtId="3" fontId="2" fillId="4" borderId="14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/>
    <xf numFmtId="3" fontId="16" fillId="5" borderId="7" xfId="1" applyNumberFormat="1" applyFont="1" applyBorder="1" applyAlignment="1" applyProtection="1">
      <alignment horizontal="center"/>
    </xf>
    <xf numFmtId="0" fontId="8" fillId="0" borderId="0" xfId="0" applyFont="1" applyFill="1" applyBorder="1" applyAlignment="1" applyProtection="1">
      <protection locked="0"/>
    </xf>
    <xf numFmtId="0" fontId="0" fillId="0" borderId="0" xfId="0" applyBorder="1" applyAlignment="1"/>
    <xf numFmtId="0" fontId="4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wrapText="1"/>
    </xf>
    <xf numFmtId="0" fontId="1" fillId="8" borderId="0" xfId="0" applyFont="1" applyFill="1" applyBorder="1" applyAlignment="1" applyProtection="1">
      <alignment horizontal="center"/>
      <protection locked="0"/>
    </xf>
    <xf numFmtId="167" fontId="17" fillId="0" borderId="10" xfId="2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18" fillId="0" borderId="0" xfId="2" applyNumberFormat="1" applyFont="1" applyBorder="1" applyAlignment="1" applyProtection="1">
      <alignment horizontal="left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 applyProtection="1">
      <alignment horizontal="left"/>
    </xf>
    <xf numFmtId="0" fontId="9" fillId="0" borderId="15" xfId="0" applyFont="1" applyBorder="1" applyAlignment="1" applyProtection="1">
      <alignment horizontal="left"/>
    </xf>
    <xf numFmtId="0" fontId="19" fillId="0" borderId="2" xfId="0" applyFont="1" applyFill="1" applyBorder="1" applyProtection="1"/>
    <xf numFmtId="0" fontId="2" fillId="0" borderId="16" xfId="0" applyFont="1" applyBorder="1"/>
    <xf numFmtId="3" fontId="10" fillId="0" borderId="0" xfId="0" applyNumberFormat="1" applyFont="1" applyFill="1" applyBorder="1" applyProtection="1"/>
    <xf numFmtId="0" fontId="1" fillId="0" borderId="10" xfId="0" applyFont="1" applyBorder="1"/>
    <xf numFmtId="2" fontId="2" fillId="0" borderId="10" xfId="0" applyNumberFormat="1" applyFont="1" applyBorder="1" applyProtection="1"/>
    <xf numFmtId="0" fontId="2" fillId="0" borderId="10" xfId="0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center"/>
    </xf>
    <xf numFmtId="3" fontId="2" fillId="0" borderId="10" xfId="0" applyNumberFormat="1" applyFont="1" applyBorder="1"/>
    <xf numFmtId="3" fontId="2" fillId="0" borderId="10" xfId="0" applyNumberFormat="1" applyFont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7" xfId="0" applyFont="1" applyBorder="1"/>
    <xf numFmtId="0" fontId="2" fillId="0" borderId="18" xfId="0" applyFont="1" applyBorder="1"/>
    <xf numFmtId="3" fontId="2" fillId="4" borderId="6" xfId="0" applyNumberFormat="1" applyFont="1" applyFill="1" applyBorder="1" applyAlignment="1" applyProtection="1">
      <alignment horizontal="center"/>
    </xf>
    <xf numFmtId="3" fontId="2" fillId="4" borderId="14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/>
    </xf>
    <xf numFmtId="3" fontId="2" fillId="0" borderId="25" xfId="0" applyNumberFormat="1" applyFont="1" applyFill="1" applyBorder="1" applyAlignment="1" applyProtection="1">
      <alignment horizontal="center"/>
    </xf>
    <xf numFmtId="3" fontId="2" fillId="0" borderId="10" xfId="0" applyNumberFormat="1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 wrapText="1"/>
    </xf>
    <xf numFmtId="0" fontId="1" fillId="0" borderId="14" xfId="0" applyFont="1" applyBorder="1" applyAlignment="1" applyProtection="1">
      <alignment horizontal="center" wrapText="1"/>
    </xf>
    <xf numFmtId="0" fontId="7" fillId="0" borderId="15" xfId="0" applyFont="1" applyFill="1" applyBorder="1" applyAlignment="1" applyProtection="1">
      <protection locked="0"/>
    </xf>
    <xf numFmtId="0" fontId="8" fillId="0" borderId="15" xfId="0" applyFont="1" applyFill="1" applyBorder="1" applyAlignment="1" applyProtection="1">
      <protection locked="0"/>
    </xf>
    <xf numFmtId="0" fontId="0" fillId="0" borderId="15" xfId="0" applyBorder="1" applyAlignment="1"/>
    <xf numFmtId="0" fontId="9" fillId="0" borderId="6" xfId="0" applyFont="1" applyBorder="1" applyAlignment="1" applyProtection="1">
      <alignment horizontal="center" wrapText="1"/>
    </xf>
    <xf numFmtId="0" fontId="9" fillId="0" borderId="14" xfId="0" applyFont="1" applyBorder="1" applyAlignment="1" applyProtection="1">
      <alignment horizontal="center" wrapText="1"/>
    </xf>
    <xf numFmtId="3" fontId="2" fillId="0" borderId="0" xfId="0" applyNumberFormat="1" applyFont="1" applyBorder="1" applyAlignment="1" applyProtection="1">
      <alignment horizontal="center"/>
    </xf>
    <xf numFmtId="3" fontId="19" fillId="0" borderId="0" xfId="0" applyNumberFormat="1" applyFont="1" applyFill="1" applyBorder="1" applyAlignment="1" applyProtection="1">
      <alignment horizontal="center"/>
    </xf>
    <xf numFmtId="0" fontId="1" fillId="8" borderId="19" xfId="0" applyFont="1" applyFill="1" applyBorder="1" applyAlignment="1" applyProtection="1">
      <alignment horizontal="center"/>
      <protection locked="0"/>
    </xf>
    <xf numFmtId="0" fontId="1" fillId="8" borderId="2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1" fillId="3" borderId="6" xfId="0" applyFont="1" applyFill="1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left"/>
    </xf>
    <xf numFmtId="0" fontId="1" fillId="4" borderId="6" xfId="0" applyFont="1" applyFill="1" applyBorder="1" applyAlignment="1" applyProtection="1">
      <alignment horizontal="left"/>
    </xf>
    <xf numFmtId="0" fontId="1" fillId="4" borderId="14" xfId="0" applyFont="1" applyFill="1" applyBorder="1" applyAlignment="1" applyProtection="1">
      <alignment horizontal="left"/>
    </xf>
    <xf numFmtId="0" fontId="9" fillId="0" borderId="6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3" fontId="2" fillId="4" borderId="2" xfId="0" applyNumberFormat="1" applyFont="1" applyFill="1" applyBorder="1" applyAlignment="1" applyProtection="1">
      <alignment horizontal="center"/>
    </xf>
    <xf numFmtId="3" fontId="2" fillId="4" borderId="9" xfId="0" applyNumberFormat="1" applyFont="1" applyFill="1" applyBorder="1" applyAlignment="1" applyProtection="1">
      <alignment horizontal="center"/>
    </xf>
    <xf numFmtId="0" fontId="1" fillId="8" borderId="24" xfId="0" applyFont="1" applyFill="1" applyBorder="1" applyAlignment="1" applyProtection="1">
      <alignment horizontal="center"/>
      <protection locked="0"/>
    </xf>
    <xf numFmtId="3" fontId="2" fillId="4" borderId="13" xfId="0" applyNumberFormat="1" applyFont="1" applyFill="1" applyBorder="1" applyAlignment="1" applyProtection="1">
      <alignment horizontal="center"/>
    </xf>
    <xf numFmtId="3" fontId="2" fillId="4" borderId="11" xfId="0" applyNumberFormat="1" applyFont="1" applyFill="1" applyBorder="1" applyAlignment="1" applyProtection="1">
      <alignment horizontal="center"/>
    </xf>
    <xf numFmtId="3" fontId="1" fillId="4" borderId="6" xfId="0" applyNumberFormat="1" applyFont="1" applyFill="1" applyBorder="1" applyAlignment="1" applyProtection="1">
      <alignment horizontal="center"/>
    </xf>
    <xf numFmtId="3" fontId="1" fillId="4" borderId="14" xfId="0" applyNumberFormat="1" applyFont="1" applyFill="1" applyBorder="1" applyAlignment="1" applyProtection="1">
      <alignment horizontal="center"/>
    </xf>
    <xf numFmtId="3" fontId="2" fillId="4" borderId="22" xfId="0" applyNumberFormat="1" applyFont="1" applyFill="1" applyBorder="1" applyAlignment="1" applyProtection="1">
      <alignment horizontal="center"/>
    </xf>
    <xf numFmtId="3" fontId="2" fillId="4" borderId="23" xfId="0" applyNumberFormat="1" applyFont="1" applyFill="1" applyBorder="1" applyAlignment="1" applyProtection="1">
      <alignment horizontal="center"/>
    </xf>
    <xf numFmtId="3" fontId="2" fillId="0" borderId="12" xfId="0" applyNumberFormat="1" applyFont="1" applyFill="1" applyBorder="1" applyAlignment="1" applyProtection="1">
      <alignment horizontal="center"/>
    </xf>
    <xf numFmtId="0" fontId="1" fillId="8" borderId="20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8" borderId="14" xfId="0" applyFont="1" applyFill="1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rmal 3" xfId="2" xr:uid="{1163C446-E431-43A8-BAD6-691159C08F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FAAC-3CE9-4663-841F-04918CCDCAB6}">
  <dimension ref="A1:AJ86"/>
  <sheetViews>
    <sheetView tabSelected="1" view="pageBreakPreview" topLeftCell="B24" zoomScale="70" zoomScaleNormal="100" zoomScaleSheetLayoutView="70" workbookViewId="0">
      <selection activeCell="Z76" sqref="Z76"/>
    </sheetView>
  </sheetViews>
  <sheetFormatPr defaultRowHeight="12.75" x14ac:dyDescent="0.2"/>
  <cols>
    <col min="1" max="1" width="5" style="2" hidden="1" customWidth="1"/>
    <col min="2" max="2" width="50.140625" style="1" customWidth="1"/>
    <col min="3" max="3" width="11.140625" style="1" customWidth="1"/>
    <col min="4" max="4" width="6.7109375" style="1" customWidth="1"/>
    <col min="5" max="5" width="6.42578125" style="1" customWidth="1"/>
    <col min="6" max="7" width="5.7109375" style="2" customWidth="1"/>
    <col min="8" max="8" width="5.7109375" style="4" customWidth="1"/>
    <col min="9" max="10" width="5.7109375" style="2" customWidth="1"/>
    <col min="11" max="14" width="5.7109375" style="1" customWidth="1"/>
    <col min="15" max="15" width="6.140625" style="1" customWidth="1"/>
    <col min="16" max="16" width="5.7109375" style="33" customWidth="1"/>
    <col min="17" max="17" width="8" style="1" customWidth="1"/>
    <col min="18" max="18" width="6.5703125" style="1" customWidth="1"/>
    <col min="19" max="21" width="6.7109375" style="1" customWidth="1"/>
    <col min="22" max="22" width="6.7109375" style="5" hidden="1" customWidth="1"/>
    <col min="23" max="23" width="6.7109375" style="5" customWidth="1"/>
    <col min="24" max="27" width="6.7109375" style="4" customWidth="1"/>
    <col min="28" max="33" width="6.7109375" style="1" customWidth="1"/>
    <col min="34" max="34" width="6.7109375" customWidth="1"/>
    <col min="35" max="37" width="6.7109375" style="1" customWidth="1"/>
    <col min="38" max="16384" width="9.140625" style="1"/>
  </cols>
  <sheetData>
    <row r="1" spans="1:36" ht="27.6" customHeight="1" thickBot="1" x14ac:dyDescent="0.35">
      <c r="A1" s="19" t="s">
        <v>4</v>
      </c>
      <c r="B1" s="156" t="s">
        <v>101</v>
      </c>
      <c r="C1" s="157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41"/>
      <c r="O1" s="41"/>
      <c r="P1" s="42"/>
      <c r="Q1" s="41"/>
      <c r="R1" s="41"/>
      <c r="S1" s="41"/>
      <c r="T1" s="41"/>
      <c r="U1" s="41"/>
      <c r="V1" s="58"/>
      <c r="W1" s="43"/>
      <c r="X1" s="40"/>
      <c r="Y1" s="40"/>
      <c r="Z1" s="58"/>
    </row>
    <row r="2" spans="1:36" ht="18" customHeight="1" x14ac:dyDescent="0.3">
      <c r="A2" s="8"/>
      <c r="B2" s="128" t="s">
        <v>47</v>
      </c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41"/>
      <c r="O2" s="41"/>
      <c r="P2" s="42"/>
      <c r="Q2" s="41"/>
      <c r="R2" s="41"/>
      <c r="S2" s="41"/>
      <c r="T2" s="41"/>
      <c r="U2" s="41"/>
      <c r="V2" s="58"/>
      <c r="W2" s="43"/>
      <c r="X2" s="40"/>
      <c r="Y2" s="40"/>
      <c r="Z2" s="58"/>
    </row>
    <row r="3" spans="1:36" ht="15.6" customHeight="1" x14ac:dyDescent="0.2">
      <c r="A3" s="20" t="s">
        <v>7</v>
      </c>
      <c r="B3" s="165" t="s">
        <v>13</v>
      </c>
      <c r="C3" s="165"/>
      <c r="D3" s="44"/>
      <c r="E3" s="41"/>
      <c r="F3" s="39"/>
      <c r="G3" s="39"/>
      <c r="H3" s="40"/>
      <c r="I3" s="39"/>
      <c r="J3" s="39"/>
      <c r="K3" s="41"/>
      <c r="L3" s="41"/>
      <c r="M3" s="41"/>
      <c r="N3" s="41"/>
      <c r="O3" s="41"/>
      <c r="P3" s="42"/>
      <c r="Q3" s="41"/>
      <c r="R3" s="41"/>
      <c r="S3" s="41"/>
      <c r="T3" s="41"/>
      <c r="U3" s="41"/>
      <c r="V3" s="43"/>
      <c r="W3" s="43"/>
      <c r="X3" s="40"/>
      <c r="Y3" s="40"/>
      <c r="Z3" s="40"/>
    </row>
    <row r="4" spans="1:36" ht="13.5" thickBot="1" x14ac:dyDescent="0.25">
      <c r="A4" s="8"/>
      <c r="B4" s="45"/>
      <c r="C4" s="41"/>
      <c r="D4" s="41"/>
      <c r="E4" s="41"/>
      <c r="F4" s="39"/>
      <c r="G4" s="39"/>
      <c r="H4" s="40"/>
      <c r="I4" s="39"/>
      <c r="J4" s="39"/>
      <c r="K4" s="41"/>
      <c r="L4" s="41"/>
      <c r="M4" s="41"/>
      <c r="N4" s="41"/>
      <c r="O4" s="41"/>
      <c r="P4" s="42"/>
      <c r="Q4" s="41"/>
      <c r="R4" s="41"/>
      <c r="S4" s="41"/>
      <c r="T4" s="41"/>
      <c r="U4" s="41"/>
      <c r="V4" s="43"/>
      <c r="W4" s="43"/>
      <c r="X4" s="40"/>
      <c r="Y4" s="38"/>
      <c r="Z4" s="38"/>
      <c r="AA4" s="6"/>
    </row>
    <row r="5" spans="1:36" ht="13.5" thickBot="1" x14ac:dyDescent="0.25">
      <c r="B5" s="166" t="s">
        <v>2</v>
      </c>
      <c r="C5" s="167"/>
      <c r="D5" s="4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  <c r="R5" s="47"/>
      <c r="S5" s="47"/>
      <c r="T5" s="41"/>
      <c r="U5" s="41"/>
      <c r="V5" s="43"/>
      <c r="W5" s="17"/>
      <c r="X5" s="5"/>
      <c r="Y5" s="6"/>
      <c r="Z5" s="8"/>
      <c r="AA5" s="27"/>
      <c r="AB5" s="26"/>
      <c r="AJ5"/>
    </row>
    <row r="6" spans="1:36" ht="13.5" thickBot="1" x14ac:dyDescent="0.25">
      <c r="B6" s="168" t="s">
        <v>14</v>
      </c>
      <c r="C6" s="169"/>
      <c r="D6" s="104"/>
      <c r="E6" s="104"/>
      <c r="F6" s="47"/>
      <c r="G6" s="47"/>
      <c r="H6" s="47"/>
      <c r="I6" s="49"/>
      <c r="J6" s="49"/>
      <c r="K6" s="38"/>
      <c r="L6" s="50"/>
      <c r="M6" s="50"/>
      <c r="N6" s="38"/>
      <c r="O6" s="38"/>
      <c r="P6" s="50"/>
      <c r="Q6" s="38"/>
      <c r="R6" s="38"/>
      <c r="S6" s="38"/>
      <c r="T6" s="41"/>
      <c r="U6" s="41"/>
      <c r="V6" s="43"/>
      <c r="X6" s="5"/>
      <c r="Y6" s="6"/>
      <c r="Z6" s="28"/>
      <c r="AA6" s="27"/>
      <c r="AB6" s="26"/>
    </row>
    <row r="7" spans="1:36" ht="13.5" thickBot="1" x14ac:dyDescent="0.25">
      <c r="B7" s="41"/>
      <c r="C7" s="41"/>
      <c r="D7" s="90"/>
      <c r="E7" s="51"/>
      <c r="F7" s="51"/>
      <c r="G7" s="51"/>
      <c r="H7" s="51"/>
      <c r="I7" s="51"/>
      <c r="J7" s="51"/>
      <c r="K7" s="40"/>
      <c r="L7" s="40"/>
      <c r="M7" s="40"/>
      <c r="N7" s="40"/>
      <c r="O7" s="40"/>
      <c r="P7" s="55"/>
      <c r="Q7" s="40"/>
      <c r="R7" s="40"/>
      <c r="S7" s="40"/>
      <c r="T7" s="40"/>
      <c r="U7" s="40"/>
      <c r="V7" s="43"/>
      <c r="X7" s="5"/>
      <c r="Y7" s="6"/>
      <c r="Z7" s="28"/>
      <c r="AA7" s="27"/>
      <c r="AB7" s="26"/>
    </row>
    <row r="8" spans="1:36" ht="15.75" thickBot="1" x14ac:dyDescent="0.3">
      <c r="B8" s="53" t="s">
        <v>62</v>
      </c>
      <c r="C8" s="81">
        <v>0</v>
      </c>
      <c r="D8" s="90"/>
      <c r="E8" s="120" t="e">
        <f>#REF!/C8</f>
        <v>#REF!</v>
      </c>
      <c r="F8" s="40" t="s">
        <v>39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3"/>
      <c r="X8" s="5"/>
      <c r="Y8" s="6"/>
      <c r="Z8" s="91"/>
      <c r="AA8" s="27"/>
      <c r="AB8" s="26"/>
    </row>
    <row r="9" spans="1:36" ht="15.75" thickBot="1" x14ac:dyDescent="0.3">
      <c r="B9" s="53"/>
      <c r="C9" s="53"/>
      <c r="D9" s="53"/>
      <c r="E9" s="53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3"/>
      <c r="X9" s="5"/>
      <c r="Y9" s="6"/>
      <c r="Z9" s="91"/>
      <c r="AA9" s="27"/>
      <c r="AB9" s="26"/>
    </row>
    <row r="10" spans="1:36" ht="15" thickBot="1" x14ac:dyDescent="0.25">
      <c r="B10" s="118" t="s">
        <v>71</v>
      </c>
      <c r="C10" s="81">
        <v>0</v>
      </c>
      <c r="D10" s="8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3"/>
      <c r="X10" s="5"/>
      <c r="Y10" s="6"/>
      <c r="Z10" s="31"/>
      <c r="AA10" s="27"/>
      <c r="AB10"/>
    </row>
    <row r="11" spans="1:36" ht="15.75" thickBot="1" x14ac:dyDescent="0.3">
      <c r="B11" s="119" t="s">
        <v>72</v>
      </c>
      <c r="C11" s="81">
        <v>0</v>
      </c>
      <c r="D11" s="89"/>
      <c r="E11" s="52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3"/>
      <c r="X11" s="5"/>
      <c r="Y11" s="6"/>
      <c r="Z11" s="91"/>
      <c r="AA11" s="27"/>
      <c r="AB11"/>
    </row>
    <row r="12" spans="1:36" ht="15.75" thickBot="1" x14ac:dyDescent="0.3">
      <c r="B12" s="116" t="s">
        <v>73</v>
      </c>
      <c r="C12" s="120">
        <f>SUM(C10:C11)</f>
        <v>0</v>
      </c>
      <c r="D12" s="90"/>
      <c r="E12" s="52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3"/>
      <c r="X12" s="5"/>
      <c r="Y12" s="6"/>
      <c r="Z12" s="91"/>
      <c r="AA12" s="27"/>
      <c r="AB12"/>
    </row>
    <row r="13" spans="1:36" ht="15" x14ac:dyDescent="0.25">
      <c r="B13" s="116"/>
      <c r="C13" s="88"/>
      <c r="D13" s="90"/>
      <c r="E13" s="52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3"/>
      <c r="X13" s="5"/>
      <c r="Y13" s="6"/>
      <c r="Z13" s="91"/>
      <c r="AA13" s="27"/>
      <c r="AB13"/>
    </row>
    <row r="14" spans="1:36" ht="15" x14ac:dyDescent="0.25">
      <c r="B14" s="131" t="s">
        <v>54</v>
      </c>
      <c r="C14" s="88"/>
      <c r="D14" s="90"/>
      <c r="E14" s="52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3"/>
      <c r="X14" s="5"/>
      <c r="Y14" s="6"/>
      <c r="Z14" s="91"/>
      <c r="AA14" s="27"/>
      <c r="AB14"/>
    </row>
    <row r="15" spans="1:36" ht="15.75" thickBot="1" x14ac:dyDescent="0.3">
      <c r="B15" s="133" t="s">
        <v>19</v>
      </c>
      <c r="C15" s="88"/>
      <c r="D15" s="90"/>
      <c r="E15" s="52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3"/>
      <c r="X15" s="5"/>
      <c r="Y15" s="6"/>
      <c r="Z15" s="91"/>
      <c r="AA15" s="27"/>
      <c r="AB15"/>
    </row>
    <row r="16" spans="1:36" ht="15.75" thickBot="1" x14ac:dyDescent="0.3">
      <c r="B16" s="116" t="s">
        <v>57</v>
      </c>
      <c r="C16" s="81" t="s">
        <v>27</v>
      </c>
      <c r="D16" s="90"/>
      <c r="E16" s="52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3"/>
      <c r="X16" s="5"/>
      <c r="Y16" s="6"/>
      <c r="Z16" s="91"/>
      <c r="AA16" s="27"/>
      <c r="AB16"/>
    </row>
    <row r="17" spans="1:35" ht="15.75" thickBot="1" x14ac:dyDescent="0.3">
      <c r="B17" s="116" t="s">
        <v>38</v>
      </c>
      <c r="C17" s="81" t="s">
        <v>27</v>
      </c>
      <c r="D17" s="89" t="s">
        <v>48</v>
      </c>
      <c r="E17" s="10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3"/>
      <c r="W17" s="1"/>
      <c r="X17" s="5"/>
      <c r="Y17" s="6"/>
      <c r="Z17" s="92"/>
      <c r="AA17" s="27"/>
      <c r="AB17"/>
      <c r="AC17"/>
      <c r="AE17" s="6"/>
      <c r="AH17" s="1"/>
    </row>
    <row r="18" spans="1:35" ht="15.75" thickBot="1" x14ac:dyDescent="0.3">
      <c r="B18" s="116" t="s">
        <v>43</v>
      </c>
      <c r="C18" s="81" t="s">
        <v>27</v>
      </c>
      <c r="D18" s="89" t="s">
        <v>49</v>
      </c>
      <c r="E18" s="10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3"/>
      <c r="W18" s="1"/>
      <c r="X18" s="5"/>
      <c r="Y18" s="6"/>
      <c r="Z18" s="92"/>
      <c r="AA18" s="27"/>
      <c r="AB18"/>
      <c r="AC18"/>
      <c r="AE18" s="6"/>
      <c r="AH18" s="1"/>
    </row>
    <row r="19" spans="1:35" ht="15.75" thickBot="1" x14ac:dyDescent="0.3">
      <c r="B19" s="116" t="s">
        <v>45</v>
      </c>
      <c r="C19" s="81" t="s">
        <v>12</v>
      </c>
      <c r="D19" s="90" t="s">
        <v>50</v>
      </c>
      <c r="E19" s="10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3"/>
      <c r="W19" s="1"/>
      <c r="X19" s="5"/>
      <c r="Y19" s="6"/>
      <c r="Z19" s="92"/>
      <c r="AA19" s="27"/>
      <c r="AB19"/>
      <c r="AC19"/>
      <c r="AE19" s="6"/>
      <c r="AH19" s="1"/>
    </row>
    <row r="20" spans="1:35" ht="15" thickBot="1" x14ac:dyDescent="0.25">
      <c r="B20" s="117" t="s">
        <v>97</v>
      </c>
      <c r="C20" s="81" t="s">
        <v>27</v>
      </c>
      <c r="D20" s="49"/>
      <c r="E20" s="4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"/>
      <c r="X20" s="5"/>
      <c r="Y20" s="6"/>
      <c r="Z20" s="31"/>
      <c r="AA20" s="27"/>
      <c r="AB20"/>
      <c r="AC20"/>
      <c r="AE20" s="6"/>
      <c r="AH20" s="1"/>
    </row>
    <row r="21" spans="1:35" ht="15" thickBot="1" x14ac:dyDescent="0.25">
      <c r="B21" s="117" t="s">
        <v>66</v>
      </c>
      <c r="C21" s="81" t="s">
        <v>27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1"/>
      <c r="T21" s="41"/>
      <c r="U21" s="41"/>
      <c r="V21" s="1"/>
      <c r="X21" s="5"/>
      <c r="Y21" s="6"/>
      <c r="Z21" s="28"/>
      <c r="AA21" s="27"/>
      <c r="AB21"/>
      <c r="AC21"/>
      <c r="AE21" s="6"/>
      <c r="AH21" s="1"/>
    </row>
    <row r="22" spans="1:35" ht="13.5" thickBot="1" x14ac:dyDescent="0.25">
      <c r="B22" s="53" t="s">
        <v>88</v>
      </c>
      <c r="C22" s="81" t="s">
        <v>12</v>
      </c>
      <c r="D22" s="56"/>
      <c r="E22" s="41"/>
      <c r="F22" s="41"/>
      <c r="G22" s="41"/>
      <c r="H22" s="41"/>
      <c r="I22" s="41"/>
      <c r="J22" s="41"/>
      <c r="K22" s="43"/>
      <c r="L22" s="43"/>
      <c r="M22" s="40"/>
      <c r="N22" s="40"/>
      <c r="O22" s="55"/>
      <c r="P22" s="1"/>
      <c r="T22" s="40"/>
      <c r="U22" s="40"/>
      <c r="V22" s="21"/>
      <c r="X22" s="1"/>
      <c r="Y22" s="6"/>
      <c r="Z22" s="31"/>
      <c r="AA22" s="27"/>
      <c r="AB22"/>
      <c r="AC22"/>
      <c r="AE22" s="6"/>
      <c r="AH22" s="1"/>
    </row>
    <row r="23" spans="1:35" ht="13.5" thickBot="1" x14ac:dyDescent="0.25">
      <c r="B23" s="53" t="s">
        <v>98</v>
      </c>
      <c r="C23" s="81" t="s">
        <v>27</v>
      </c>
      <c r="D23" s="56"/>
      <c r="E23" s="41"/>
      <c r="F23" s="41"/>
      <c r="G23" s="41"/>
      <c r="H23" s="41"/>
      <c r="I23" s="41"/>
      <c r="J23" s="41"/>
      <c r="K23" s="43"/>
      <c r="L23" s="43"/>
      <c r="M23" s="40"/>
      <c r="N23" s="40"/>
      <c r="O23" s="55"/>
      <c r="P23" s="1"/>
      <c r="T23" s="40"/>
      <c r="U23" s="40"/>
      <c r="V23" s="21"/>
      <c r="X23" s="1"/>
      <c r="Y23" s="6"/>
      <c r="Z23" s="28"/>
      <c r="AA23" s="27"/>
      <c r="AB23"/>
      <c r="AC23"/>
      <c r="AE23" s="6"/>
      <c r="AH23" s="1"/>
    </row>
    <row r="24" spans="1:35" ht="13.5" thickBot="1" x14ac:dyDescent="0.25">
      <c r="A24" s="5"/>
      <c r="B24" s="58" t="s">
        <v>99</v>
      </c>
      <c r="C24" s="81" t="s">
        <v>27</v>
      </c>
      <c r="D24" s="40"/>
      <c r="E24" s="40"/>
      <c r="F24" s="43"/>
      <c r="G24" s="43"/>
      <c r="H24" s="40"/>
      <c r="I24" s="39"/>
      <c r="J24" s="39"/>
      <c r="K24" s="41"/>
      <c r="L24" s="41"/>
      <c r="M24" s="41"/>
      <c r="N24" s="41"/>
      <c r="O24" s="41"/>
      <c r="P24" s="42"/>
      <c r="Q24" s="41"/>
      <c r="R24" s="41"/>
      <c r="S24" s="41"/>
      <c r="T24" s="41"/>
      <c r="U24" s="41"/>
      <c r="V24" s="21"/>
      <c r="X24" s="1"/>
      <c r="Y24" s="6"/>
      <c r="Z24" s="27"/>
      <c r="AA24" s="27"/>
      <c r="AB24"/>
      <c r="AC24"/>
      <c r="AE24" s="6"/>
      <c r="AH24" s="1"/>
    </row>
    <row r="25" spans="1:35" ht="13.5" thickBot="1" x14ac:dyDescent="0.25">
      <c r="A25" s="5"/>
      <c r="B25" s="58"/>
      <c r="C25" s="40"/>
      <c r="D25" s="40"/>
      <c r="E25" s="40"/>
      <c r="F25" s="43"/>
      <c r="G25" s="43"/>
      <c r="H25" s="40"/>
      <c r="I25" s="39"/>
      <c r="J25" s="39"/>
      <c r="K25" s="41"/>
      <c r="L25" s="41"/>
      <c r="M25" s="41"/>
      <c r="N25" s="41"/>
      <c r="O25" s="41"/>
      <c r="P25" s="42"/>
      <c r="Q25" s="41"/>
      <c r="R25" s="41"/>
      <c r="S25" s="41"/>
      <c r="T25" s="41"/>
      <c r="U25" s="41"/>
      <c r="V25" s="21"/>
      <c r="X25" s="1"/>
      <c r="Y25" s="6"/>
      <c r="Z25" s="27"/>
      <c r="AA25" s="27"/>
      <c r="AB25"/>
      <c r="AC25"/>
      <c r="AE25" s="6"/>
      <c r="AH25" s="1"/>
    </row>
    <row r="26" spans="1:35" s="4" customFormat="1" ht="24.75" customHeight="1" thickBot="1" x14ac:dyDescent="0.3">
      <c r="A26" s="15" t="s">
        <v>6</v>
      </c>
      <c r="B26" s="112" t="s">
        <v>16</v>
      </c>
      <c r="C26" s="113"/>
      <c r="D26" s="114"/>
      <c r="E26" s="113"/>
      <c r="F26" s="114"/>
      <c r="G26" s="113"/>
      <c r="H26" s="114"/>
      <c r="I26" s="113"/>
      <c r="J26" s="114"/>
      <c r="K26" s="113"/>
      <c r="L26" s="114"/>
      <c r="M26" s="113"/>
      <c r="N26" s="115"/>
      <c r="O26" s="59"/>
      <c r="P26" s="59"/>
      <c r="Q26" s="59"/>
      <c r="R26" s="3"/>
      <c r="S26" s="3"/>
      <c r="T26" s="3"/>
      <c r="U26" s="3"/>
      <c r="V26" s="99"/>
      <c r="W26" s="37"/>
      <c r="X26" s="37"/>
      <c r="Y26" s="93"/>
      <c r="Z26" s="94"/>
      <c r="AA26" s="95"/>
      <c r="AB26" s="96"/>
      <c r="AC26" s="96"/>
      <c r="AD26" s="36"/>
      <c r="AE26" s="6"/>
      <c r="AF26" s="1"/>
      <c r="AG26" s="1"/>
      <c r="AH26" s="1"/>
      <c r="AI26" s="1"/>
    </row>
    <row r="27" spans="1:35" ht="34.15" customHeight="1" thickBot="1" x14ac:dyDescent="0.3">
      <c r="A27" s="16" t="s">
        <v>0</v>
      </c>
      <c r="B27" s="112" t="s">
        <v>20</v>
      </c>
      <c r="C27" s="134" t="s">
        <v>59</v>
      </c>
      <c r="D27" s="159" t="s">
        <v>58</v>
      </c>
      <c r="E27" s="160"/>
      <c r="F27" s="170" t="s">
        <v>1</v>
      </c>
      <c r="G27" s="171"/>
      <c r="H27" s="170" t="s">
        <v>3</v>
      </c>
      <c r="I27" s="171"/>
      <c r="J27" s="170" t="s">
        <v>25</v>
      </c>
      <c r="K27" s="171"/>
      <c r="L27" s="159" t="s">
        <v>8</v>
      </c>
      <c r="M27" s="160"/>
      <c r="N27" s="135" t="s">
        <v>17</v>
      </c>
      <c r="O27" s="136"/>
      <c r="P27" s="98"/>
      <c r="Q27" s="98"/>
      <c r="R27" s="98"/>
      <c r="S27" s="98"/>
      <c r="T27" s="98"/>
      <c r="U27" s="98"/>
      <c r="V27" s="85" t="s">
        <v>15</v>
      </c>
      <c r="W27" s="86"/>
      <c r="X27" s="86"/>
      <c r="Y27" s="86"/>
      <c r="Z27" s="86"/>
      <c r="AA27" s="86"/>
      <c r="AB27" s="86"/>
      <c r="AC27" s="86"/>
      <c r="AD27" s="87"/>
      <c r="AE27" s="6"/>
      <c r="AH27" s="1"/>
    </row>
    <row r="28" spans="1:35" ht="25.9" customHeight="1" thickBot="1" x14ac:dyDescent="0.3">
      <c r="A28" s="13"/>
      <c r="B28" s="60" t="s">
        <v>30</v>
      </c>
      <c r="C28" s="125">
        <f>SUM(C29*F29) +SUM(C31*F31)+SUM(C32*F32)+SUM(C33*F33)</f>
        <v>0</v>
      </c>
      <c r="D28" s="100"/>
      <c r="E28" s="100"/>
      <c r="F28" s="100"/>
      <c r="G28" s="100"/>
      <c r="H28" s="149">
        <f>SUM(H29:H43)</f>
        <v>0</v>
      </c>
      <c r="I28" s="150"/>
      <c r="J28" s="149">
        <f>H28</f>
        <v>0</v>
      </c>
      <c r="K28" s="150"/>
      <c r="L28" s="149">
        <f>SUM(L30:L35)</f>
        <v>11.5</v>
      </c>
      <c r="M28" s="150"/>
      <c r="N28" s="82" t="s">
        <v>40</v>
      </c>
      <c r="O28" s="83"/>
      <c r="P28" s="83"/>
      <c r="Q28" s="83"/>
      <c r="R28" s="83"/>
      <c r="S28" s="83"/>
      <c r="T28" s="83"/>
      <c r="U28" s="84"/>
      <c r="V28" s="82"/>
      <c r="W28" s="83"/>
      <c r="X28" s="83"/>
      <c r="Y28" s="83"/>
      <c r="Z28" s="83"/>
      <c r="AA28" s="83"/>
      <c r="AB28" s="83"/>
      <c r="AC28" s="83"/>
      <c r="AD28" s="84"/>
      <c r="AH28" s="1"/>
    </row>
    <row r="29" spans="1:35" ht="13.5" thickBot="1" x14ac:dyDescent="0.25">
      <c r="A29" s="12"/>
      <c r="B29" s="110" t="s">
        <v>41</v>
      </c>
      <c r="C29" s="81">
        <v>0</v>
      </c>
      <c r="D29" s="151">
        <f>C29*24</f>
        <v>0</v>
      </c>
      <c r="E29" s="151"/>
      <c r="F29" s="163">
        <v>0</v>
      </c>
      <c r="G29" s="174"/>
      <c r="H29" s="149">
        <f>F29*D29</f>
        <v>0</v>
      </c>
      <c r="I29" s="150"/>
      <c r="J29" s="79"/>
      <c r="K29" s="24"/>
      <c r="L29" s="149">
        <f>C29/16</f>
        <v>0</v>
      </c>
      <c r="M29" s="150"/>
      <c r="N29" s="61"/>
      <c r="O29" s="62"/>
      <c r="P29" s="62"/>
      <c r="Q29" s="62"/>
      <c r="R29" s="62"/>
      <c r="S29" s="62"/>
      <c r="T29" s="62"/>
      <c r="V29" s="7"/>
      <c r="W29" s="4"/>
      <c r="AB29" s="4"/>
      <c r="AC29" s="4"/>
      <c r="AD29" s="23"/>
      <c r="AH29" s="1"/>
    </row>
    <row r="30" spans="1:35" ht="13.5" thickBot="1" x14ac:dyDescent="0.25">
      <c r="A30" s="12"/>
      <c r="B30" s="110" t="s">
        <v>36</v>
      </c>
      <c r="C30" s="24"/>
      <c r="D30" s="151"/>
      <c r="E30" s="151"/>
      <c r="F30" s="151"/>
      <c r="G30" s="151"/>
      <c r="H30" s="151"/>
      <c r="I30" s="151"/>
      <c r="J30" s="79"/>
      <c r="K30" s="124"/>
      <c r="L30" s="79"/>
      <c r="M30" s="24"/>
      <c r="N30" s="61"/>
      <c r="O30" s="62"/>
      <c r="P30" s="62"/>
      <c r="Q30" s="62"/>
      <c r="R30" s="62"/>
      <c r="S30" s="62"/>
      <c r="T30" s="62"/>
      <c r="V30" s="7"/>
      <c r="W30" s="4"/>
      <c r="AB30" s="4"/>
      <c r="AC30" s="4"/>
      <c r="AD30" s="23"/>
      <c r="AH30" s="1"/>
    </row>
    <row r="31" spans="1:35" ht="13.5" thickBot="1" x14ac:dyDescent="0.25">
      <c r="A31" s="10">
        <v>1</v>
      </c>
      <c r="B31" s="109" t="s">
        <v>31</v>
      </c>
      <c r="C31" s="24">
        <v>16</v>
      </c>
      <c r="D31" s="151">
        <f>16*34</f>
        <v>544</v>
      </c>
      <c r="E31" s="151"/>
      <c r="F31" s="163">
        <v>0</v>
      </c>
      <c r="G31" s="174"/>
      <c r="H31" s="149">
        <f>F31*D31</f>
        <v>0</v>
      </c>
      <c r="I31" s="150"/>
      <c r="J31" s="72"/>
      <c r="K31" s="24"/>
      <c r="L31" s="149">
        <f>C31/16</f>
        <v>1</v>
      </c>
      <c r="M31" s="150"/>
      <c r="N31" s="61"/>
      <c r="O31" s="62"/>
      <c r="P31" s="62"/>
      <c r="Q31" s="62"/>
      <c r="R31" s="62"/>
      <c r="S31" s="62"/>
      <c r="T31" s="62"/>
      <c r="V31" s="7"/>
      <c r="W31" s="4"/>
      <c r="AB31" s="4"/>
      <c r="AC31" s="4"/>
      <c r="AD31" s="23"/>
      <c r="AH31" s="1"/>
    </row>
    <row r="32" spans="1:35" ht="13.5" thickBot="1" x14ac:dyDescent="0.25">
      <c r="A32" s="10">
        <v>2</v>
      </c>
      <c r="B32" s="109" t="s">
        <v>32</v>
      </c>
      <c r="C32" s="24">
        <v>24</v>
      </c>
      <c r="D32" s="161">
        <f>24*32</f>
        <v>768</v>
      </c>
      <c r="E32" s="161"/>
      <c r="F32" s="163">
        <v>0</v>
      </c>
      <c r="G32" s="164"/>
      <c r="H32" s="172">
        <f>F32*D32</f>
        <v>0</v>
      </c>
      <c r="I32" s="173"/>
      <c r="J32" s="72"/>
      <c r="K32" s="24"/>
      <c r="L32" s="149">
        <f>C32/16</f>
        <v>1.5</v>
      </c>
      <c r="M32" s="150"/>
      <c r="N32" s="111"/>
      <c r="O32" s="62"/>
      <c r="P32" s="62"/>
      <c r="Q32" s="62"/>
      <c r="R32" s="62"/>
      <c r="S32" s="62"/>
      <c r="T32" s="62"/>
      <c r="V32" s="7"/>
      <c r="W32" s="4"/>
      <c r="AB32" s="4"/>
      <c r="AC32" s="4"/>
      <c r="AD32" s="23"/>
      <c r="AH32" s="1"/>
    </row>
    <row r="33" spans="1:34" ht="13.5" thickBot="1" x14ac:dyDescent="0.25">
      <c r="A33" s="10">
        <v>3</v>
      </c>
      <c r="B33" s="109" t="s">
        <v>33</v>
      </c>
      <c r="C33" s="24">
        <v>32</v>
      </c>
      <c r="D33" s="162">
        <f>32*36</f>
        <v>1152</v>
      </c>
      <c r="E33" s="162"/>
      <c r="F33" s="163">
        <v>0</v>
      </c>
      <c r="G33" s="164"/>
      <c r="H33" s="149">
        <f>F33*D33</f>
        <v>0</v>
      </c>
      <c r="I33" s="150"/>
      <c r="J33" s="79"/>
      <c r="K33" s="24"/>
      <c r="L33" s="149">
        <f>C33/16</f>
        <v>2</v>
      </c>
      <c r="M33" s="150"/>
      <c r="N33" s="137"/>
      <c r="O33" s="62"/>
      <c r="P33" s="62"/>
      <c r="Q33" s="62"/>
      <c r="R33" s="62"/>
      <c r="S33" s="62"/>
      <c r="T33" s="62"/>
      <c r="V33" s="7"/>
      <c r="W33" s="4"/>
      <c r="AB33" s="4"/>
      <c r="AC33" s="4"/>
      <c r="AD33" s="23"/>
      <c r="AH33" s="1"/>
    </row>
    <row r="34" spans="1:34" ht="13.5" thickBot="1" x14ac:dyDescent="0.25">
      <c r="A34" s="10"/>
      <c r="B34" s="109" t="s">
        <v>34</v>
      </c>
      <c r="C34" s="24">
        <v>48</v>
      </c>
      <c r="D34" s="151">
        <f>48*28</f>
        <v>1344</v>
      </c>
      <c r="E34" s="151"/>
      <c r="F34" s="163">
        <v>0</v>
      </c>
      <c r="G34" s="164"/>
      <c r="H34" s="149">
        <f>F34*D34</f>
        <v>0</v>
      </c>
      <c r="I34" s="150"/>
      <c r="J34" s="79"/>
      <c r="K34" s="24"/>
      <c r="L34" s="149">
        <f>C34/16</f>
        <v>3</v>
      </c>
      <c r="M34" s="150"/>
      <c r="N34" s="61"/>
      <c r="O34" s="62"/>
      <c r="P34" s="62"/>
      <c r="Q34" s="62"/>
      <c r="R34" s="62"/>
      <c r="S34" s="62"/>
      <c r="T34" s="62"/>
      <c r="V34" s="7"/>
      <c r="W34" s="4"/>
      <c r="AB34" s="4"/>
      <c r="AC34" s="4"/>
      <c r="AD34" s="23"/>
      <c r="AH34" s="1"/>
    </row>
    <row r="35" spans="1:34" ht="13.5" thickBot="1" x14ac:dyDescent="0.25">
      <c r="A35" s="10"/>
      <c r="B35" s="109" t="s">
        <v>37</v>
      </c>
      <c r="C35" s="24">
        <v>64</v>
      </c>
      <c r="D35" s="151">
        <f>C35*28</f>
        <v>1792</v>
      </c>
      <c r="E35" s="151"/>
      <c r="F35" s="163">
        <v>0</v>
      </c>
      <c r="G35" s="164"/>
      <c r="H35" s="149">
        <f>F35*D35</f>
        <v>0</v>
      </c>
      <c r="I35" s="150"/>
      <c r="J35" s="79"/>
      <c r="K35" s="24"/>
      <c r="L35" s="149">
        <f>C35/16</f>
        <v>4</v>
      </c>
      <c r="M35" s="150"/>
      <c r="N35" s="61"/>
      <c r="O35" s="38"/>
      <c r="P35" s="38"/>
      <c r="Q35" s="38"/>
      <c r="R35" s="4"/>
      <c r="V35" s="7"/>
      <c r="W35" s="4"/>
      <c r="AB35" s="4"/>
      <c r="AC35" s="4"/>
      <c r="AD35" s="23"/>
      <c r="AH35" s="1"/>
    </row>
    <row r="36" spans="1:34" ht="13.5" thickBot="1" x14ac:dyDescent="0.25">
      <c r="A36" s="10"/>
      <c r="B36" s="110" t="s">
        <v>35</v>
      </c>
      <c r="C36" s="24"/>
      <c r="D36" s="151"/>
      <c r="E36" s="151"/>
      <c r="F36" s="151"/>
      <c r="G36" s="151"/>
      <c r="H36" s="151"/>
      <c r="I36" s="151"/>
      <c r="J36" s="79"/>
      <c r="K36" s="24"/>
      <c r="L36" s="101"/>
      <c r="M36" s="24"/>
      <c r="N36" s="61" t="s">
        <v>44</v>
      </c>
      <c r="O36" s="38"/>
      <c r="P36" s="38"/>
      <c r="Q36" s="38"/>
      <c r="R36" s="4"/>
      <c r="V36" s="7"/>
      <c r="W36" s="4"/>
      <c r="AB36" s="4"/>
      <c r="AC36" s="4"/>
      <c r="AD36" s="23"/>
      <c r="AH36" s="1"/>
    </row>
    <row r="37" spans="1:34" ht="13.5" thickBot="1" x14ac:dyDescent="0.25">
      <c r="A37" s="10"/>
      <c r="B37" s="57" t="s">
        <v>42</v>
      </c>
      <c r="C37" s="81">
        <v>0</v>
      </c>
      <c r="D37" s="151">
        <f>C37*40</f>
        <v>0</v>
      </c>
      <c r="E37" s="151"/>
      <c r="F37" s="163">
        <v>0</v>
      </c>
      <c r="G37" s="164"/>
      <c r="H37" s="149">
        <f>F37*D37</f>
        <v>0</v>
      </c>
      <c r="I37" s="150"/>
      <c r="J37" s="72"/>
      <c r="K37" s="24"/>
      <c r="L37" s="24"/>
      <c r="M37" s="88"/>
      <c r="N37" s="63"/>
      <c r="O37" s="43"/>
      <c r="P37" s="43"/>
      <c r="Q37" s="40"/>
      <c r="R37" s="4"/>
      <c r="V37" s="7"/>
      <c r="W37" s="4"/>
      <c r="AB37" s="4"/>
      <c r="AC37" s="4"/>
      <c r="AD37" s="23"/>
      <c r="AH37" s="1"/>
    </row>
    <row r="38" spans="1:34" ht="13.5" thickBot="1" x14ac:dyDescent="0.25">
      <c r="A38" s="10"/>
      <c r="B38" s="132" t="s">
        <v>55</v>
      </c>
      <c r="C38" s="24"/>
      <c r="D38" s="151"/>
      <c r="E38" s="151"/>
      <c r="F38" s="152"/>
      <c r="G38" s="152"/>
      <c r="H38" s="181"/>
      <c r="I38" s="181"/>
      <c r="J38" s="72"/>
      <c r="K38" s="24"/>
      <c r="L38" s="24"/>
      <c r="M38" s="88"/>
      <c r="N38" s="63"/>
      <c r="P38" s="43"/>
      <c r="Q38" s="40"/>
      <c r="R38" s="4"/>
      <c r="V38" s="7"/>
      <c r="W38" s="4"/>
      <c r="AB38" s="4"/>
      <c r="AC38" s="4"/>
      <c r="AD38" s="23"/>
      <c r="AH38" s="1"/>
    </row>
    <row r="39" spans="1:34" ht="13.5" thickBot="1" x14ac:dyDescent="0.25">
      <c r="A39" s="12"/>
      <c r="B39" s="57" t="s">
        <v>56</v>
      </c>
      <c r="C39" s="81">
        <v>0</v>
      </c>
      <c r="D39" s="183">
        <v>0</v>
      </c>
      <c r="E39" s="184"/>
      <c r="F39" s="163">
        <v>0</v>
      </c>
      <c r="G39" s="164"/>
      <c r="H39" s="149">
        <f>IF(C16="y",D39*F39,0)</f>
        <v>0</v>
      </c>
      <c r="I39" s="150"/>
      <c r="J39" s="72"/>
      <c r="K39" s="24"/>
      <c r="L39" s="24"/>
      <c r="M39" s="88"/>
      <c r="N39" s="63"/>
      <c r="P39" s="43"/>
      <c r="Q39" s="40"/>
      <c r="R39" s="4"/>
      <c r="V39" s="7"/>
      <c r="W39" s="4"/>
      <c r="AB39" s="4"/>
      <c r="AC39" s="4"/>
      <c r="AD39" s="23"/>
      <c r="AH39" s="1"/>
    </row>
    <row r="40" spans="1:34" ht="13.5" thickBot="1" x14ac:dyDescent="0.25">
      <c r="A40" s="12"/>
      <c r="B40" s="57"/>
      <c r="C40" s="24"/>
      <c r="D40" s="79"/>
      <c r="E40" s="79"/>
      <c r="F40" s="79"/>
      <c r="G40" s="79"/>
      <c r="H40" s="79"/>
      <c r="I40" s="79"/>
      <c r="J40" s="72"/>
      <c r="K40" s="24"/>
      <c r="L40" s="24"/>
      <c r="M40" s="88"/>
      <c r="N40" s="63"/>
      <c r="P40" s="43"/>
      <c r="Q40" s="40"/>
      <c r="R40" s="4"/>
      <c r="V40" s="7"/>
      <c r="W40" s="4"/>
      <c r="AB40" s="4"/>
      <c r="AC40" s="4"/>
      <c r="AD40" s="23"/>
      <c r="AH40" s="1"/>
    </row>
    <row r="41" spans="1:34" s="32" customFormat="1" ht="13.5" thickBot="1" x14ac:dyDescent="0.25">
      <c r="A41" s="29"/>
      <c r="B41" s="58" t="s">
        <v>51</v>
      </c>
      <c r="C41" s="34"/>
      <c r="D41" s="161">
        <v>64</v>
      </c>
      <c r="E41" s="161"/>
      <c r="F41" s="163">
        <v>0</v>
      </c>
      <c r="G41" s="182"/>
      <c r="H41" s="149">
        <f>IF(C18="y",D41*F41,0)</f>
        <v>0</v>
      </c>
      <c r="I41" s="150"/>
      <c r="J41" s="73"/>
      <c r="K41" s="34"/>
      <c r="L41" s="34"/>
      <c r="M41" s="88"/>
      <c r="N41" s="63"/>
      <c r="O41" s="64"/>
      <c r="P41" s="64"/>
      <c r="Q41" s="64"/>
      <c r="V41" s="97"/>
      <c r="AD41" s="30"/>
    </row>
    <row r="42" spans="1:34" s="32" customFormat="1" ht="13.5" thickBot="1" x14ac:dyDescent="0.25">
      <c r="A42" s="29"/>
      <c r="B42" s="58" t="s">
        <v>52</v>
      </c>
      <c r="C42" s="34"/>
      <c r="D42" s="79"/>
      <c r="E42" s="79"/>
      <c r="F42" s="79"/>
      <c r="G42" s="79"/>
      <c r="H42" s="149">
        <f>IF(C19="y",(SUM(H29:H37,H41,H43)*0.1),0)</f>
        <v>0</v>
      </c>
      <c r="I42" s="150"/>
      <c r="J42" s="73"/>
      <c r="K42" s="34"/>
      <c r="L42" s="101"/>
      <c r="M42" s="24"/>
      <c r="N42" s="63" t="s">
        <v>46</v>
      </c>
      <c r="O42" s="64"/>
      <c r="P42" s="64"/>
      <c r="Q42" s="64"/>
      <c r="V42" s="97"/>
      <c r="AD42" s="30"/>
    </row>
    <row r="43" spans="1:34" s="32" customFormat="1" ht="28.15" customHeight="1" thickBot="1" x14ac:dyDescent="0.25">
      <c r="A43" s="29"/>
      <c r="B43" s="129" t="s">
        <v>53</v>
      </c>
      <c r="D43" s="161">
        <v>81</v>
      </c>
      <c r="E43" s="161"/>
      <c r="F43" s="163">
        <v>0</v>
      </c>
      <c r="G43" s="182"/>
      <c r="H43" s="149">
        <f>IF(C20="y",D43*F43,0)</f>
        <v>0</v>
      </c>
      <c r="I43" s="150"/>
      <c r="N43" s="63" t="s">
        <v>60</v>
      </c>
      <c r="O43" s="64"/>
      <c r="P43" s="64"/>
      <c r="Q43" s="64"/>
      <c r="V43" s="97"/>
      <c r="AD43" s="30"/>
    </row>
    <row r="44" spans="1:34" s="32" customFormat="1" ht="28.15" customHeight="1" thickBot="1" x14ac:dyDescent="0.25">
      <c r="A44" s="29"/>
      <c r="B44" s="129"/>
      <c r="D44" s="72"/>
      <c r="E44" s="72"/>
      <c r="F44" s="130"/>
      <c r="G44" s="130"/>
      <c r="H44" s="122"/>
      <c r="I44" s="123"/>
      <c r="N44" s="63"/>
      <c r="O44" s="64"/>
      <c r="P44" s="64"/>
      <c r="Q44" s="64"/>
      <c r="V44" s="97"/>
      <c r="AD44" s="30"/>
    </row>
    <row r="45" spans="1:34" customFormat="1" ht="26.45" customHeight="1" thickBot="1" x14ac:dyDescent="0.25">
      <c r="A45" s="29" t="s">
        <v>11</v>
      </c>
      <c r="B45" s="65" t="s">
        <v>63</v>
      </c>
      <c r="C45" s="66"/>
      <c r="D45" s="105"/>
      <c r="E45" s="105"/>
      <c r="F45" s="105"/>
      <c r="G45" s="105"/>
      <c r="H45" s="149">
        <f>SUM(H46:H52)</f>
        <v>0</v>
      </c>
      <c r="I45" s="150"/>
      <c r="J45" s="149">
        <f>H45</f>
        <v>0</v>
      </c>
      <c r="K45" s="150"/>
      <c r="L45" s="149">
        <f>SUM(L47:L48)</f>
        <v>0</v>
      </c>
      <c r="M45" s="150"/>
      <c r="N45" s="65"/>
      <c r="O45" s="66"/>
      <c r="P45" s="66"/>
      <c r="Q45" s="66"/>
      <c r="R45" s="66"/>
      <c r="S45" s="66"/>
      <c r="T45" s="66"/>
      <c r="U45" s="66"/>
      <c r="V45" s="82"/>
      <c r="W45" s="83"/>
      <c r="X45" s="83"/>
      <c r="Y45" s="83"/>
      <c r="Z45" s="83"/>
      <c r="AA45" s="83"/>
      <c r="AB45" s="83"/>
      <c r="AC45" s="83"/>
      <c r="AD45" s="84"/>
    </row>
    <row r="46" spans="1:34" customFormat="1" ht="13.5" thickBot="1" x14ac:dyDescent="0.25">
      <c r="A46" s="29"/>
      <c r="B46" s="110" t="s">
        <v>61</v>
      </c>
      <c r="C46" s="1"/>
      <c r="D46" s="79"/>
      <c r="E46" s="24"/>
      <c r="F46" s="79"/>
      <c r="G46" s="102"/>
      <c r="H46" s="175">
        <f>30*0.2*C8</f>
        <v>0</v>
      </c>
      <c r="I46" s="176"/>
      <c r="J46" s="79"/>
      <c r="K46" s="24"/>
      <c r="L46" s="79"/>
      <c r="M46" s="24"/>
      <c r="N46" s="61"/>
      <c r="O46" s="40"/>
      <c r="P46" s="40"/>
      <c r="Q46" s="40"/>
      <c r="R46" s="32"/>
      <c r="V46" s="97"/>
      <c r="W46" s="32"/>
      <c r="X46" s="32"/>
      <c r="Y46" s="32"/>
      <c r="Z46" s="32"/>
      <c r="AA46" s="32"/>
      <c r="AB46" s="32"/>
      <c r="AC46" s="32"/>
      <c r="AD46" s="30"/>
    </row>
    <row r="47" spans="1:34" customFormat="1" ht="13.5" thickBot="1" x14ac:dyDescent="0.25">
      <c r="A47" s="29"/>
      <c r="B47" s="110" t="s">
        <v>64</v>
      </c>
      <c r="C47" s="1"/>
      <c r="D47" s="151"/>
      <c r="E47" s="151"/>
      <c r="F47" s="151"/>
      <c r="G47" s="151"/>
      <c r="H47" s="175">
        <f>4*C8</f>
        <v>0</v>
      </c>
      <c r="I47" s="176"/>
      <c r="J47" s="75"/>
      <c r="K47" s="24"/>
      <c r="L47" s="24"/>
      <c r="M47" s="24"/>
      <c r="N47" s="61" t="s">
        <v>65</v>
      </c>
      <c r="O47" s="38"/>
      <c r="P47" s="38"/>
      <c r="Q47" s="38"/>
      <c r="R47" s="32"/>
      <c r="V47" s="97"/>
      <c r="W47" s="32"/>
      <c r="X47" s="32"/>
      <c r="Y47" s="32"/>
      <c r="Z47" s="32"/>
      <c r="AA47" s="32"/>
      <c r="AB47" s="32"/>
      <c r="AC47" s="32"/>
      <c r="AD47" s="30"/>
    </row>
    <row r="48" spans="1:34" customFormat="1" ht="13.5" thickBot="1" x14ac:dyDescent="0.25">
      <c r="A48" s="29"/>
      <c r="B48" s="53" t="s">
        <v>67</v>
      </c>
      <c r="C48" s="1"/>
      <c r="D48" s="151"/>
      <c r="E48" s="151"/>
      <c r="F48" s="151"/>
      <c r="G48" s="151"/>
      <c r="H48" s="149">
        <f>IF(C21="y",H47*0.1,0)</f>
        <v>0</v>
      </c>
      <c r="I48" s="150"/>
      <c r="J48" s="79"/>
      <c r="K48" s="24"/>
      <c r="L48" s="24"/>
      <c r="M48" s="24"/>
      <c r="N48" s="61"/>
      <c r="O48" s="40"/>
      <c r="P48" s="40"/>
      <c r="Q48" s="40"/>
      <c r="R48" s="32"/>
      <c r="V48" s="97"/>
      <c r="W48" s="32"/>
      <c r="X48" s="32"/>
      <c r="Y48" s="32"/>
      <c r="Z48" s="32"/>
      <c r="AA48" s="32"/>
      <c r="AB48" s="32"/>
      <c r="AC48" s="32"/>
      <c r="AD48" s="30"/>
    </row>
    <row r="49" spans="1:34" customFormat="1" ht="13.5" thickBot="1" x14ac:dyDescent="0.25">
      <c r="A49" s="29"/>
      <c r="B49" s="110" t="s">
        <v>100</v>
      </c>
      <c r="C49" s="1"/>
      <c r="D49" s="79"/>
      <c r="E49" s="79"/>
      <c r="F49" s="79"/>
      <c r="G49" s="79"/>
      <c r="H49" s="149">
        <f>4*C8</f>
        <v>0</v>
      </c>
      <c r="I49" s="150"/>
      <c r="J49" s="79"/>
      <c r="K49" s="24"/>
      <c r="L49" s="24"/>
      <c r="M49" s="24"/>
      <c r="N49" s="61"/>
      <c r="O49" s="40"/>
      <c r="P49" s="40"/>
      <c r="Q49" s="40"/>
      <c r="R49" s="32"/>
      <c r="V49" s="97"/>
      <c r="W49" s="32"/>
      <c r="X49" s="32"/>
      <c r="Y49" s="32"/>
      <c r="Z49" s="32"/>
      <c r="AA49" s="32"/>
      <c r="AB49" s="32"/>
      <c r="AC49" s="32"/>
      <c r="AD49" s="30"/>
    </row>
    <row r="50" spans="1:34" customFormat="1" ht="13.5" thickBot="1" x14ac:dyDescent="0.25">
      <c r="A50" s="29"/>
      <c r="B50" s="110" t="s">
        <v>68</v>
      </c>
      <c r="C50" s="1"/>
      <c r="D50" s="79"/>
      <c r="E50" s="79"/>
      <c r="F50" s="79"/>
      <c r="G50" s="79"/>
      <c r="H50" s="149">
        <f>IF(C23="y",3*C8,0)</f>
        <v>0</v>
      </c>
      <c r="I50" s="150"/>
      <c r="J50" s="79"/>
      <c r="K50" s="24"/>
      <c r="L50" s="24"/>
      <c r="M50" s="24"/>
      <c r="N50" s="61"/>
      <c r="O50" s="40"/>
      <c r="P50" s="40"/>
      <c r="Q50" s="40"/>
      <c r="R50" s="32"/>
      <c r="V50" s="97"/>
      <c r="W50" s="32"/>
      <c r="X50" s="32"/>
      <c r="Y50" s="32"/>
      <c r="Z50" s="32"/>
      <c r="AA50" s="32"/>
      <c r="AB50" s="32"/>
      <c r="AC50" s="32"/>
      <c r="AD50" s="30"/>
    </row>
    <row r="51" spans="1:34" customFormat="1" ht="13.5" thickBot="1" x14ac:dyDescent="0.25">
      <c r="A51" s="29"/>
      <c r="B51" s="110" t="s">
        <v>69</v>
      </c>
      <c r="C51" s="1"/>
      <c r="D51" s="79"/>
      <c r="E51" s="79"/>
      <c r="F51" s="79"/>
      <c r="G51" s="79"/>
      <c r="H51" s="149">
        <f>IF(C24="y",1*C9,0)</f>
        <v>0</v>
      </c>
      <c r="I51" s="150"/>
      <c r="J51" s="79"/>
      <c r="K51" s="24"/>
      <c r="L51" s="24"/>
      <c r="M51" s="24"/>
      <c r="N51" s="61"/>
      <c r="O51" s="40"/>
      <c r="P51" s="40"/>
      <c r="Q51" s="40"/>
      <c r="R51" s="32"/>
      <c r="V51" s="97"/>
      <c r="W51" s="32"/>
      <c r="X51" s="32"/>
      <c r="Y51" s="32"/>
      <c r="Z51" s="32"/>
      <c r="AA51" s="32"/>
      <c r="AB51" s="32"/>
      <c r="AC51" s="32"/>
      <c r="AD51" s="30"/>
    </row>
    <row r="52" spans="1:34" ht="13.5" thickBot="1" x14ac:dyDescent="0.25">
      <c r="A52" s="12"/>
      <c r="B52" s="61"/>
      <c r="D52" s="79"/>
      <c r="E52" s="79"/>
      <c r="F52" s="79"/>
      <c r="G52" s="79"/>
      <c r="H52" s="79"/>
      <c r="I52" s="79"/>
      <c r="J52" s="79"/>
      <c r="K52" s="24"/>
      <c r="L52" s="79"/>
      <c r="M52" s="24"/>
      <c r="N52" s="61"/>
      <c r="O52" s="38"/>
      <c r="P52" s="38"/>
      <c r="Q52" s="38"/>
      <c r="R52" s="4"/>
      <c r="V52" s="7"/>
      <c r="W52" s="4"/>
      <c r="AB52" s="4"/>
      <c r="AC52" s="4"/>
      <c r="AD52" s="23"/>
      <c r="AH52" s="1"/>
    </row>
    <row r="53" spans="1:34" customFormat="1" ht="25.9" customHeight="1" thickBot="1" x14ac:dyDescent="0.25">
      <c r="A53" s="22" t="s">
        <v>10</v>
      </c>
      <c r="B53" s="65" t="s">
        <v>70</v>
      </c>
      <c r="C53" s="66"/>
      <c r="D53" s="105"/>
      <c r="E53" s="105"/>
      <c r="F53" s="105"/>
      <c r="G53" s="105"/>
      <c r="H53" s="149">
        <f>155*C12</f>
        <v>0</v>
      </c>
      <c r="I53" s="150"/>
      <c r="J53" s="149">
        <f>H53</f>
        <v>0</v>
      </c>
      <c r="K53" s="150"/>
      <c r="L53" s="149">
        <f>C12</f>
        <v>0</v>
      </c>
      <c r="M53" s="150"/>
      <c r="N53" s="65" t="s">
        <v>76</v>
      </c>
      <c r="O53" s="66"/>
      <c r="P53" s="66"/>
      <c r="Q53" s="66"/>
      <c r="R53" s="66"/>
      <c r="S53" s="66"/>
      <c r="T53" s="66"/>
      <c r="U53" s="66"/>
      <c r="V53" s="82"/>
      <c r="W53" s="83"/>
      <c r="X53" s="83"/>
      <c r="Y53" s="83"/>
      <c r="Z53" s="83"/>
      <c r="AA53" s="83"/>
      <c r="AB53" s="83"/>
      <c r="AC53" s="83"/>
      <c r="AD53" s="84"/>
    </row>
    <row r="54" spans="1:34" customFormat="1" ht="13.5" thickBot="1" x14ac:dyDescent="0.25">
      <c r="A54" s="29" t="s">
        <v>11</v>
      </c>
      <c r="B54" s="53" t="s">
        <v>81</v>
      </c>
      <c r="C54" s="1"/>
      <c r="D54" s="151">
        <v>200</v>
      </c>
      <c r="E54" s="151"/>
      <c r="F54" s="163">
        <v>0</v>
      </c>
      <c r="G54" s="164"/>
      <c r="H54" s="175">
        <f>F54*D54</f>
        <v>0</v>
      </c>
      <c r="I54" s="176"/>
      <c r="J54" s="75"/>
      <c r="K54" s="24"/>
      <c r="L54" s="79"/>
      <c r="M54" s="1"/>
      <c r="N54" s="61" t="s">
        <v>75</v>
      </c>
      <c r="O54" s="40"/>
      <c r="P54" s="40"/>
      <c r="Q54" s="40"/>
      <c r="R54" s="32"/>
      <c r="V54" s="97"/>
      <c r="W54" s="32"/>
      <c r="X54" s="32"/>
      <c r="Y54" s="32"/>
      <c r="Z54" s="32"/>
      <c r="AA54" s="32"/>
      <c r="AB54" s="32"/>
      <c r="AC54" s="32"/>
      <c r="AD54" s="30"/>
    </row>
    <row r="55" spans="1:34" customFormat="1" ht="13.5" thickBot="1" x14ac:dyDescent="0.25">
      <c r="A55" s="29"/>
      <c r="B55" s="53" t="s">
        <v>82</v>
      </c>
      <c r="C55" s="1"/>
      <c r="D55" s="151">
        <v>110</v>
      </c>
      <c r="E55" s="151"/>
      <c r="F55" s="163">
        <v>0</v>
      </c>
      <c r="G55" s="164"/>
      <c r="H55" s="175">
        <f>F55*D55</f>
        <v>0</v>
      </c>
      <c r="I55" s="176"/>
      <c r="J55" s="75"/>
      <c r="K55" s="24"/>
      <c r="L55" s="79"/>
      <c r="M55" s="1"/>
      <c r="N55" s="61" t="s">
        <v>75</v>
      </c>
      <c r="O55" s="40"/>
      <c r="P55" s="40"/>
      <c r="Q55" s="40"/>
      <c r="R55" s="32"/>
      <c r="V55" s="97"/>
      <c r="W55" s="32"/>
      <c r="X55" s="32"/>
      <c r="Y55" s="32"/>
      <c r="Z55" s="32"/>
      <c r="AA55" s="32"/>
      <c r="AB55" s="32"/>
      <c r="AC55" s="32"/>
      <c r="AD55" s="30"/>
    </row>
    <row r="56" spans="1:34" customFormat="1" ht="13.5" thickBot="1" x14ac:dyDescent="0.25">
      <c r="A56" s="29"/>
      <c r="B56" s="53" t="s">
        <v>80</v>
      </c>
      <c r="C56" s="1"/>
      <c r="D56" s="151">
        <v>64</v>
      </c>
      <c r="E56" s="151"/>
      <c r="F56" s="163">
        <v>0</v>
      </c>
      <c r="G56" s="164"/>
      <c r="H56" s="175">
        <f>F56*D56</f>
        <v>0</v>
      </c>
      <c r="I56" s="176"/>
      <c r="J56" s="75"/>
      <c r="K56" s="24"/>
      <c r="L56" s="79"/>
      <c r="M56" s="1"/>
      <c r="N56" s="61" t="s">
        <v>75</v>
      </c>
      <c r="O56" s="40"/>
      <c r="P56" s="40"/>
      <c r="Q56" s="40"/>
      <c r="R56" s="32"/>
      <c r="V56" s="97"/>
      <c r="W56" s="32"/>
      <c r="X56" s="32"/>
      <c r="Y56" s="32"/>
      <c r="Z56" s="32"/>
      <c r="AA56" s="32"/>
      <c r="AB56" s="32"/>
      <c r="AC56" s="32"/>
      <c r="AD56" s="30"/>
    </row>
    <row r="57" spans="1:34" customFormat="1" ht="13.5" thickBot="1" x14ac:dyDescent="0.25">
      <c r="A57" s="29"/>
      <c r="B57" s="53" t="s">
        <v>74</v>
      </c>
      <c r="C57" s="1"/>
      <c r="D57" s="151">
        <v>64</v>
      </c>
      <c r="E57" s="151"/>
      <c r="F57" s="163">
        <v>0</v>
      </c>
      <c r="G57" s="164"/>
      <c r="H57" s="175">
        <f>F57*D57</f>
        <v>0</v>
      </c>
      <c r="I57" s="176"/>
      <c r="J57" s="75"/>
      <c r="K57" s="24"/>
      <c r="L57" s="79"/>
      <c r="M57" s="1"/>
      <c r="N57" s="61" t="s">
        <v>75</v>
      </c>
      <c r="O57" s="38"/>
      <c r="P57" s="38"/>
      <c r="Q57" s="38"/>
      <c r="R57" s="32"/>
      <c r="V57" s="97"/>
      <c r="W57" s="32"/>
      <c r="X57" s="32"/>
      <c r="Y57" s="32"/>
      <c r="Z57" s="32"/>
      <c r="AA57" s="32"/>
      <c r="AB57" s="32"/>
      <c r="AC57" s="32"/>
      <c r="AD57" s="30"/>
    </row>
    <row r="58" spans="1:34" customFormat="1" ht="13.5" thickBot="1" x14ac:dyDescent="0.25">
      <c r="A58" s="29"/>
      <c r="B58" s="53" t="s">
        <v>77</v>
      </c>
      <c r="C58" s="1"/>
      <c r="D58" s="151">
        <v>10</v>
      </c>
      <c r="E58" s="151"/>
      <c r="F58" s="163">
        <v>0</v>
      </c>
      <c r="G58" s="164"/>
      <c r="H58" s="149">
        <f>F58*D58</f>
        <v>0</v>
      </c>
      <c r="I58" s="150"/>
      <c r="J58" s="79"/>
      <c r="K58" s="24"/>
      <c r="L58" s="79"/>
      <c r="M58" s="138"/>
      <c r="N58" s="1" t="s">
        <v>75</v>
      </c>
      <c r="O58" s="40"/>
      <c r="P58" s="40"/>
      <c r="Q58" s="40"/>
      <c r="R58" s="32"/>
      <c r="V58" s="97"/>
      <c r="W58" s="32"/>
      <c r="X58" s="32"/>
      <c r="Y58" s="32"/>
      <c r="Z58" s="32"/>
      <c r="AA58" s="32"/>
      <c r="AB58" s="32"/>
      <c r="AC58" s="32"/>
      <c r="AD58" s="30"/>
    </row>
    <row r="59" spans="1:34" customFormat="1" ht="13.5" thickBot="1" x14ac:dyDescent="0.25">
      <c r="A59" s="29"/>
      <c r="B59" s="53" t="s">
        <v>85</v>
      </c>
      <c r="C59" s="1"/>
      <c r="D59" s="79"/>
      <c r="E59" s="79"/>
      <c r="F59" s="2"/>
      <c r="G59" s="2"/>
      <c r="H59" s="149">
        <f>4*C12</f>
        <v>0</v>
      </c>
      <c r="I59" s="150"/>
      <c r="J59" s="2"/>
      <c r="K59" s="1"/>
      <c r="L59" s="1"/>
      <c r="M59" s="138"/>
      <c r="N59" s="1"/>
      <c r="O59" s="40"/>
      <c r="P59" s="40"/>
      <c r="Q59" s="40"/>
      <c r="R59" s="32"/>
      <c r="V59" s="97"/>
      <c r="W59" s="32"/>
      <c r="X59" s="32"/>
      <c r="Y59" s="32"/>
      <c r="Z59" s="32"/>
      <c r="AA59" s="32"/>
      <c r="AB59" s="32"/>
      <c r="AC59" s="32"/>
      <c r="AD59" s="30"/>
    </row>
    <row r="60" spans="1:34" customFormat="1" ht="13.5" thickBot="1" x14ac:dyDescent="0.25">
      <c r="A60" s="29"/>
      <c r="B60" s="53" t="s">
        <v>89</v>
      </c>
      <c r="C60" s="1"/>
      <c r="D60" s="79"/>
      <c r="E60" s="79"/>
      <c r="F60" s="2"/>
      <c r="G60" s="2"/>
      <c r="H60" s="149">
        <f>4*C12</f>
        <v>0</v>
      </c>
      <c r="I60" s="150"/>
      <c r="J60" s="2"/>
      <c r="K60" s="1"/>
      <c r="L60" s="1"/>
      <c r="M60" s="4"/>
      <c r="N60" s="1"/>
      <c r="O60" s="40"/>
      <c r="P60" s="40"/>
      <c r="Q60" s="40"/>
      <c r="R60" s="32"/>
      <c r="V60" s="97"/>
      <c r="W60" s="32"/>
      <c r="X60" s="32"/>
      <c r="Y60" s="32"/>
      <c r="Z60" s="32"/>
      <c r="AA60" s="32"/>
      <c r="AB60" s="32"/>
      <c r="AC60" s="32"/>
      <c r="AD60" s="30"/>
    </row>
    <row r="61" spans="1:34" customFormat="1" ht="13.5" thickBot="1" x14ac:dyDescent="0.25">
      <c r="A61" s="29"/>
      <c r="B61" s="53" t="s">
        <v>90</v>
      </c>
      <c r="C61" s="1"/>
      <c r="D61" s="79"/>
      <c r="E61" s="79"/>
      <c r="F61" s="2"/>
      <c r="G61" s="2"/>
      <c r="H61" s="149">
        <f>3*C12</f>
        <v>0</v>
      </c>
      <c r="I61" s="150"/>
      <c r="J61" s="2"/>
      <c r="K61" s="1"/>
      <c r="L61" s="1"/>
      <c r="M61" s="4"/>
      <c r="N61" s="1"/>
      <c r="O61" s="40"/>
      <c r="P61" s="40"/>
      <c r="Q61" s="40"/>
      <c r="R61" s="32"/>
      <c r="V61" s="97"/>
      <c r="W61" s="32"/>
      <c r="X61" s="32"/>
      <c r="Y61" s="32"/>
      <c r="Z61" s="32"/>
      <c r="AA61" s="32"/>
      <c r="AB61" s="32"/>
      <c r="AC61" s="32"/>
      <c r="AD61" s="30"/>
    </row>
    <row r="62" spans="1:34" customFormat="1" ht="13.5" thickBot="1" x14ac:dyDescent="0.25">
      <c r="A62" s="29"/>
      <c r="B62" s="53" t="s">
        <v>91</v>
      </c>
      <c r="C62" s="1"/>
      <c r="D62" s="79"/>
      <c r="E62" s="79"/>
      <c r="F62" s="2"/>
      <c r="G62" s="2"/>
      <c r="H62" s="149">
        <f>3*C12</f>
        <v>0</v>
      </c>
      <c r="I62" s="150"/>
      <c r="J62" s="2"/>
      <c r="K62" s="1"/>
      <c r="L62" s="1"/>
      <c r="M62" s="4"/>
      <c r="N62" s="1"/>
      <c r="O62" s="40"/>
      <c r="P62" s="40"/>
      <c r="Q62" s="40"/>
      <c r="R62" s="32"/>
      <c r="V62" s="97"/>
      <c r="W62" s="32"/>
      <c r="X62" s="32"/>
      <c r="Y62" s="32"/>
      <c r="Z62" s="32"/>
      <c r="AA62" s="32"/>
      <c r="AB62" s="32"/>
      <c r="AC62" s="32"/>
      <c r="AD62" s="30"/>
    </row>
    <row r="63" spans="1:34" customFormat="1" ht="13.5" thickBot="1" x14ac:dyDescent="0.25">
      <c r="A63" s="29"/>
      <c r="B63" s="132" t="s">
        <v>78</v>
      </c>
      <c r="C63" s="24"/>
      <c r="D63" s="1"/>
      <c r="E63" s="1"/>
      <c r="F63" s="149">
        <f>C12/15</f>
        <v>0</v>
      </c>
      <c r="G63" s="150"/>
      <c r="H63" s="4"/>
      <c r="I63" s="2"/>
      <c r="J63" s="2"/>
      <c r="K63" s="1"/>
      <c r="L63" s="1"/>
      <c r="M63" s="1"/>
      <c r="N63" s="61" t="s">
        <v>87</v>
      </c>
      <c r="O63" s="40"/>
      <c r="P63" s="40"/>
      <c r="Q63" s="40"/>
      <c r="R63" s="32"/>
      <c r="V63" s="97"/>
      <c r="W63" s="32"/>
      <c r="X63" s="32"/>
      <c r="Y63" s="32"/>
      <c r="Z63" s="32"/>
      <c r="AA63" s="32"/>
      <c r="AB63" s="32"/>
      <c r="AC63" s="32"/>
      <c r="AD63" s="30"/>
    </row>
    <row r="64" spans="1:34" customFormat="1" ht="13.5" thickBot="1" x14ac:dyDescent="0.25">
      <c r="A64" s="29"/>
      <c r="B64" s="57" t="s">
        <v>79</v>
      </c>
      <c r="C64" s="24"/>
      <c r="D64" s="151">
        <v>150</v>
      </c>
      <c r="E64" s="151"/>
      <c r="F64" s="163">
        <v>0</v>
      </c>
      <c r="G64" s="164"/>
      <c r="H64" s="149">
        <f>F64*D64</f>
        <v>0</v>
      </c>
      <c r="I64" s="150"/>
      <c r="J64" s="79"/>
      <c r="K64" s="24"/>
      <c r="L64" s="101"/>
      <c r="M64" s="24"/>
      <c r="N64" s="61"/>
      <c r="O64" s="40"/>
      <c r="P64" s="40"/>
      <c r="Q64" s="40"/>
      <c r="R64" s="32"/>
      <c r="V64" s="97"/>
      <c r="W64" s="32"/>
      <c r="X64" s="32"/>
      <c r="Y64" s="32"/>
      <c r="Z64" s="32"/>
      <c r="AA64" s="32"/>
      <c r="AB64" s="32"/>
      <c r="AC64" s="32"/>
      <c r="AD64" s="30"/>
    </row>
    <row r="65" spans="1:34" customFormat="1" ht="13.5" thickBot="1" x14ac:dyDescent="0.25">
      <c r="A65" s="29"/>
      <c r="B65" s="57" t="s">
        <v>83</v>
      </c>
      <c r="C65" s="24"/>
      <c r="D65" s="151">
        <v>375</v>
      </c>
      <c r="E65" s="151"/>
      <c r="F65" s="163">
        <v>0</v>
      </c>
      <c r="G65" s="164"/>
      <c r="H65" s="149">
        <f>F65*D65</f>
        <v>0</v>
      </c>
      <c r="I65" s="150"/>
      <c r="J65" s="79"/>
      <c r="K65" s="24"/>
      <c r="L65" s="101"/>
      <c r="M65" s="24"/>
      <c r="N65" s="61"/>
      <c r="O65" s="40"/>
      <c r="P65" s="40"/>
      <c r="Q65" s="40"/>
      <c r="R65" s="32"/>
      <c r="V65" s="97"/>
      <c r="W65" s="32"/>
      <c r="X65" s="32"/>
      <c r="Y65" s="32"/>
      <c r="Z65" s="32"/>
      <c r="AA65" s="32"/>
      <c r="AB65" s="32"/>
      <c r="AC65" s="32"/>
      <c r="AD65" s="30"/>
    </row>
    <row r="66" spans="1:34" customFormat="1" ht="13.5" thickBot="1" x14ac:dyDescent="0.25">
      <c r="A66" s="29"/>
      <c r="B66" s="57" t="s">
        <v>84</v>
      </c>
      <c r="C66" s="24"/>
      <c r="D66" s="151">
        <v>500</v>
      </c>
      <c r="E66" s="151"/>
      <c r="F66" s="163">
        <v>0</v>
      </c>
      <c r="G66" s="164"/>
      <c r="H66" s="149">
        <f>F66*D66</f>
        <v>0</v>
      </c>
      <c r="I66" s="150"/>
      <c r="J66" s="79"/>
      <c r="K66" s="24"/>
      <c r="L66" s="101"/>
      <c r="M66" s="24"/>
      <c r="N66" s="61"/>
      <c r="O66" s="40"/>
      <c r="P66" s="40"/>
      <c r="Q66" s="40"/>
      <c r="R66" s="32"/>
      <c r="V66" s="97"/>
      <c r="W66" s="32"/>
      <c r="X66" s="32"/>
      <c r="Y66" s="32"/>
      <c r="Z66" s="32"/>
      <c r="AA66" s="32"/>
      <c r="AB66" s="32"/>
      <c r="AC66" s="32"/>
      <c r="AD66" s="30"/>
    </row>
    <row r="67" spans="1:34" s="32" customFormat="1" ht="13.5" thickBot="1" x14ac:dyDescent="0.25">
      <c r="A67" s="29"/>
      <c r="B67" s="53"/>
      <c r="C67" s="4"/>
      <c r="D67" s="79"/>
      <c r="E67" s="25"/>
      <c r="F67" s="79"/>
      <c r="G67" s="25"/>
      <c r="H67" s="103"/>
      <c r="I67" s="25"/>
      <c r="J67" s="79"/>
      <c r="K67" s="25"/>
      <c r="L67" s="101"/>
      <c r="M67" s="24"/>
      <c r="N67" s="61"/>
      <c r="O67" s="40"/>
      <c r="P67" s="40"/>
      <c r="Q67" s="40"/>
      <c r="R67" s="4"/>
      <c r="S67" s="4"/>
      <c r="T67" s="4"/>
      <c r="U67" s="4"/>
      <c r="V67" s="7"/>
      <c r="W67" s="4"/>
      <c r="X67" s="4"/>
      <c r="Y67" s="4"/>
      <c r="Z67" s="4"/>
      <c r="AA67" s="4"/>
      <c r="AB67" s="4"/>
      <c r="AC67" s="4"/>
      <c r="AD67" s="23"/>
    </row>
    <row r="68" spans="1:34" ht="13.5" thickBot="1" x14ac:dyDescent="0.25">
      <c r="A68" s="12"/>
      <c r="B68" s="61" t="s">
        <v>86</v>
      </c>
      <c r="D68" s="79"/>
      <c r="E68" s="79"/>
      <c r="F68" s="79" t="s">
        <v>18</v>
      </c>
      <c r="G68" s="79"/>
      <c r="H68" s="149">
        <f>SUM(H54:I66)</f>
        <v>0</v>
      </c>
      <c r="I68" s="150"/>
      <c r="J68" s="79"/>
      <c r="K68" s="24"/>
      <c r="L68" s="79"/>
      <c r="M68" s="24"/>
      <c r="N68" s="61"/>
      <c r="O68" s="38"/>
      <c r="P68" s="38"/>
      <c r="Q68" s="38"/>
      <c r="R68" s="4"/>
      <c r="V68" s="7"/>
      <c r="W68" s="4"/>
      <c r="AB68" s="4"/>
      <c r="AC68" s="4"/>
      <c r="AD68" s="23"/>
      <c r="AH68" s="1"/>
    </row>
    <row r="69" spans="1:34" s="6" customFormat="1" ht="13.5" thickBot="1" x14ac:dyDescent="0.25">
      <c r="A69" s="10">
        <v>3</v>
      </c>
      <c r="B69" s="61"/>
      <c r="C69" s="1"/>
      <c r="D69" s="79"/>
      <c r="E69" s="79"/>
      <c r="F69" s="79" t="s">
        <v>18</v>
      </c>
      <c r="G69" s="79"/>
      <c r="H69" s="79"/>
      <c r="I69" s="79"/>
      <c r="J69" s="79"/>
      <c r="K69" s="24"/>
      <c r="L69" s="79"/>
      <c r="M69" s="24"/>
      <c r="N69" s="61"/>
      <c r="O69" s="38"/>
      <c r="P69" s="38"/>
      <c r="Q69" s="38"/>
      <c r="R69" s="4"/>
      <c r="S69" s="1"/>
      <c r="T69" s="1"/>
      <c r="U69" s="1"/>
      <c r="V69" s="7"/>
      <c r="W69" s="4"/>
      <c r="X69" s="4"/>
      <c r="Y69" s="4"/>
      <c r="Z69" s="4"/>
      <c r="AA69" s="4"/>
      <c r="AB69" s="4"/>
      <c r="AC69" s="4"/>
      <c r="AD69" s="23"/>
    </row>
    <row r="70" spans="1:34" ht="30" customHeight="1" thickBot="1" x14ac:dyDescent="0.25">
      <c r="A70" s="10">
        <v>8</v>
      </c>
      <c r="B70" s="65" t="s">
        <v>21</v>
      </c>
      <c r="C70" s="66"/>
      <c r="D70" s="105"/>
      <c r="E70" s="105"/>
      <c r="F70" s="105"/>
      <c r="G70" s="105"/>
      <c r="H70" s="149">
        <f>SUM(H71:H74)</f>
        <v>280</v>
      </c>
      <c r="I70" s="150"/>
      <c r="J70" s="149">
        <f>H70</f>
        <v>280</v>
      </c>
      <c r="K70" s="150"/>
      <c r="L70" s="149">
        <f>SUM(L72:L73)</f>
        <v>0</v>
      </c>
      <c r="M70" s="150"/>
      <c r="N70" s="65"/>
      <c r="O70" s="66"/>
      <c r="P70" s="66"/>
      <c r="Q70" s="66"/>
      <c r="R70" s="66"/>
      <c r="S70" s="66"/>
      <c r="T70" s="66"/>
      <c r="U70" s="66"/>
      <c r="V70" s="82"/>
      <c r="W70" s="83"/>
      <c r="X70" s="83"/>
      <c r="Y70" s="83"/>
      <c r="Z70" s="83"/>
      <c r="AA70" s="83"/>
      <c r="AB70" s="83"/>
      <c r="AC70" s="83"/>
      <c r="AD70" s="84"/>
      <c r="AH70" s="1"/>
    </row>
    <row r="71" spans="1:34" ht="13.5" thickBot="1" x14ac:dyDescent="0.25">
      <c r="A71" s="14"/>
      <c r="B71" s="57" t="s">
        <v>102</v>
      </c>
      <c r="D71" s="151">
        <v>100</v>
      </c>
      <c r="E71" s="151"/>
      <c r="F71" s="151">
        <v>1</v>
      </c>
      <c r="G71" s="151"/>
      <c r="H71" s="149">
        <f>D71*F71</f>
        <v>100</v>
      </c>
      <c r="I71" s="150"/>
      <c r="J71" s="79"/>
      <c r="K71" s="24"/>
      <c r="L71" s="79"/>
      <c r="M71" s="24"/>
      <c r="N71" s="61" t="s">
        <v>103</v>
      </c>
      <c r="O71" s="40"/>
      <c r="P71" s="40"/>
      <c r="Q71" s="40"/>
      <c r="R71" s="32"/>
      <c r="S71"/>
      <c r="T71"/>
      <c r="U71"/>
      <c r="V71" s="97"/>
      <c r="W71" s="32"/>
      <c r="X71" s="32"/>
      <c r="Y71" s="32"/>
      <c r="Z71" s="32"/>
      <c r="AA71" s="32"/>
      <c r="AB71" s="32"/>
      <c r="AC71" s="32"/>
      <c r="AD71" s="30"/>
      <c r="AH71" s="1"/>
    </row>
    <row r="72" spans="1:34" ht="12.6" customHeight="1" thickBot="1" x14ac:dyDescent="0.25">
      <c r="A72" s="10"/>
      <c r="B72" s="57" t="s">
        <v>22</v>
      </c>
      <c r="C72" s="24"/>
      <c r="D72" s="151">
        <v>80</v>
      </c>
      <c r="E72" s="151"/>
      <c r="F72" s="151">
        <v>1</v>
      </c>
      <c r="G72" s="151"/>
      <c r="H72" s="149">
        <f>IF(C22="y",D72*F72,0)</f>
        <v>80</v>
      </c>
      <c r="I72" s="150"/>
      <c r="J72" s="79"/>
      <c r="K72" s="24"/>
      <c r="L72" s="101"/>
      <c r="M72" s="24"/>
      <c r="N72" s="61" t="s">
        <v>26</v>
      </c>
      <c r="O72" s="40"/>
      <c r="P72" s="40"/>
      <c r="Q72" s="40"/>
      <c r="R72" s="32"/>
      <c r="S72"/>
      <c r="T72"/>
      <c r="U72"/>
      <c r="V72" s="97"/>
      <c r="W72" s="32"/>
      <c r="X72" s="32"/>
      <c r="Y72" s="32"/>
      <c r="Z72" s="32"/>
      <c r="AA72" s="32"/>
      <c r="AB72" s="32"/>
      <c r="AC72" s="32"/>
      <c r="AD72" s="30"/>
      <c r="AH72" s="1"/>
    </row>
    <row r="73" spans="1:34" ht="13.5" thickBot="1" x14ac:dyDescent="0.25">
      <c r="A73" s="11">
        <v>5</v>
      </c>
      <c r="B73" s="53" t="s">
        <v>23</v>
      </c>
      <c r="C73" s="4"/>
      <c r="D73" s="151">
        <v>100</v>
      </c>
      <c r="E73" s="151"/>
      <c r="F73" s="151">
        <v>1</v>
      </c>
      <c r="G73" s="151"/>
      <c r="H73" s="149">
        <f>IF(C22="y",D73*F73,0)</f>
        <v>100</v>
      </c>
      <c r="I73" s="150"/>
      <c r="J73" s="79"/>
      <c r="K73" s="25"/>
      <c r="L73" s="101"/>
      <c r="M73" s="24"/>
      <c r="N73" s="61" t="s">
        <v>24</v>
      </c>
      <c r="O73" s="40"/>
      <c r="P73" s="40"/>
      <c r="Q73" s="40"/>
      <c r="R73" s="4"/>
      <c r="S73" s="4"/>
      <c r="T73" s="4"/>
      <c r="U73" s="4"/>
      <c r="V73" s="7"/>
      <c r="W73" s="4"/>
      <c r="AB73" s="4"/>
      <c r="AC73" s="4"/>
      <c r="AD73" s="23"/>
      <c r="AH73" s="1"/>
    </row>
    <row r="74" spans="1:34" ht="13.5" thickBot="1" x14ac:dyDescent="0.25">
      <c r="A74" s="18"/>
      <c r="B74" s="142" t="s">
        <v>28</v>
      </c>
      <c r="C74" s="107"/>
      <c r="D74" s="143"/>
      <c r="E74" s="143"/>
      <c r="F74" s="153"/>
      <c r="G74" s="153"/>
      <c r="H74" s="179">
        <f>0.03*(SUM(J28,J45,J53,))</f>
        <v>0</v>
      </c>
      <c r="I74" s="180"/>
      <c r="J74" s="143"/>
      <c r="K74" s="144"/>
      <c r="L74" s="145"/>
      <c r="M74" s="144"/>
      <c r="N74" s="146" t="s">
        <v>29</v>
      </c>
      <c r="O74" s="76"/>
      <c r="P74" s="76"/>
      <c r="Q74" s="76"/>
      <c r="R74" s="107"/>
      <c r="S74" s="107"/>
      <c r="T74" s="107"/>
      <c r="U74" s="107"/>
      <c r="V74" s="147"/>
      <c r="W74" s="107"/>
      <c r="X74" s="107"/>
      <c r="Y74" s="107"/>
      <c r="Z74" s="107"/>
      <c r="AA74" s="107"/>
      <c r="AB74" s="107"/>
      <c r="AC74" s="107"/>
      <c r="AD74" s="148"/>
      <c r="AH74" s="1"/>
    </row>
    <row r="75" spans="1:34" ht="13.5" thickBot="1" x14ac:dyDescent="0.25">
      <c r="B75" s="41"/>
      <c r="D75" s="41"/>
      <c r="F75" s="41"/>
      <c r="H75" s="41"/>
      <c r="J75" s="39"/>
      <c r="L75" s="39"/>
      <c r="N75" s="41"/>
      <c r="O75" s="41"/>
      <c r="P75" s="41"/>
      <c r="Q75" s="40"/>
      <c r="R75" s="4"/>
      <c r="V75" s="1"/>
      <c r="W75" s="1"/>
      <c r="X75" s="1"/>
      <c r="Y75" s="1"/>
      <c r="Z75" s="1"/>
      <c r="AA75" s="1"/>
    </row>
    <row r="76" spans="1:34" ht="13.5" thickBot="1" x14ac:dyDescent="0.25">
      <c r="B76" s="54"/>
      <c r="C76" s="6"/>
      <c r="D76" s="47"/>
      <c r="E76" s="6"/>
      <c r="F76" s="47"/>
      <c r="G76" s="9"/>
      <c r="H76" s="47"/>
      <c r="I76" s="9"/>
      <c r="J76" s="154" t="s">
        <v>25</v>
      </c>
      <c r="K76" s="155"/>
      <c r="L76" s="39"/>
      <c r="M76" s="106"/>
      <c r="N76" s="106"/>
      <c r="O76" s="106"/>
      <c r="P76" s="106"/>
      <c r="Q76" s="106"/>
      <c r="R76" s="4"/>
      <c r="V76" s="1"/>
      <c r="W76" s="1"/>
      <c r="X76" s="1"/>
      <c r="Y76" s="1"/>
      <c r="Z76" s="1"/>
      <c r="AA76" s="1"/>
    </row>
    <row r="77" spans="1:34" ht="13.5" thickBot="1" x14ac:dyDescent="0.25">
      <c r="B77" s="40"/>
      <c r="D77" s="40"/>
      <c r="F77" s="40"/>
      <c r="H77" s="67"/>
      <c r="J77" s="43"/>
      <c r="L77" s="43"/>
      <c r="N77" s="41"/>
      <c r="O77" s="41"/>
      <c r="P77" s="41"/>
      <c r="Q77" s="40"/>
      <c r="R77" s="4"/>
      <c r="V77" s="1"/>
      <c r="W77" s="1"/>
      <c r="X77" s="1"/>
      <c r="Y77" s="1"/>
      <c r="Z77" s="1"/>
      <c r="AA77" s="1"/>
    </row>
    <row r="78" spans="1:34" ht="13.5" thickBot="1" x14ac:dyDescent="0.25">
      <c r="B78" s="54" t="s">
        <v>5</v>
      </c>
      <c r="D78" s="40"/>
      <c r="F78" s="40"/>
      <c r="H78" s="69"/>
      <c r="J78" s="177">
        <f>SUM(J28,J45,J53,J70,)</f>
        <v>280</v>
      </c>
      <c r="K78" s="178"/>
      <c r="L78" s="43"/>
      <c r="N78" s="71"/>
      <c r="O78" s="71"/>
      <c r="P78" s="70"/>
      <c r="Q78" s="71"/>
      <c r="R78" s="4"/>
      <c r="V78" s="1"/>
      <c r="W78" s="1"/>
      <c r="X78" s="1"/>
      <c r="Y78" s="1"/>
      <c r="Z78" s="1"/>
      <c r="AA78" s="1"/>
    </row>
    <row r="79" spans="1:34" x14ac:dyDescent="0.2">
      <c r="B79" s="54" t="s">
        <v>9</v>
      </c>
      <c r="D79" s="40"/>
      <c r="F79" s="40"/>
      <c r="H79" s="139" t="s">
        <v>93</v>
      </c>
      <c r="J79" s="68"/>
      <c r="L79" s="68"/>
      <c r="N79" s="74"/>
      <c r="P79" s="71"/>
      <c r="Q79" s="71"/>
      <c r="R79" s="4"/>
      <c r="V79" s="1"/>
      <c r="W79" s="1"/>
      <c r="X79" s="1"/>
      <c r="Y79" s="1"/>
      <c r="Z79" s="1"/>
      <c r="AA79" s="1"/>
    </row>
    <row r="80" spans="1:34" x14ac:dyDescent="0.2">
      <c r="B80" s="54"/>
      <c r="D80" s="40"/>
      <c r="F80" s="40"/>
      <c r="H80" s="41" t="s">
        <v>92</v>
      </c>
      <c r="J80" s="68"/>
      <c r="L80" s="68"/>
      <c r="N80" s="74"/>
      <c r="P80" s="71"/>
      <c r="Q80" s="71"/>
      <c r="V80" s="1"/>
      <c r="W80" s="1"/>
      <c r="X80" s="1"/>
      <c r="Y80" s="1"/>
      <c r="Z80" s="1"/>
      <c r="AA80" s="1"/>
    </row>
    <row r="81" spans="2:27" ht="13.5" thickBot="1" x14ac:dyDescent="0.25">
      <c r="B81" s="41"/>
      <c r="D81" s="41"/>
      <c r="F81" s="41"/>
      <c r="H81" s="1" t="s">
        <v>95</v>
      </c>
      <c r="J81" s="39"/>
      <c r="L81" s="39"/>
      <c r="N81" s="69"/>
      <c r="P81" s="69"/>
      <c r="Q81" s="71"/>
      <c r="V81" s="1"/>
      <c r="W81" s="1"/>
      <c r="X81" s="1"/>
      <c r="Y81" s="1"/>
      <c r="Z81" s="1"/>
      <c r="AA81" s="1"/>
    </row>
    <row r="82" spans="2:27" ht="13.5" thickBot="1" x14ac:dyDescent="0.25">
      <c r="B82" s="140" t="s">
        <v>94</v>
      </c>
      <c r="C82" s="107"/>
      <c r="D82" s="76"/>
      <c r="E82" s="107"/>
      <c r="F82" s="76"/>
      <c r="G82" s="35"/>
      <c r="H82" s="141">
        <v>1.47</v>
      </c>
      <c r="I82" s="35"/>
      <c r="J82" s="149">
        <f>J78*H82</f>
        <v>411.59999999999997</v>
      </c>
      <c r="K82" s="150"/>
      <c r="L82" s="121" t="s">
        <v>96</v>
      </c>
      <c r="M82" s="107"/>
      <c r="N82" s="74"/>
      <c r="P82" s="69"/>
      <c r="Q82" s="71"/>
      <c r="V82" s="1"/>
      <c r="W82" s="1"/>
      <c r="X82" s="1"/>
      <c r="Y82" s="1"/>
      <c r="Z82" s="1"/>
      <c r="AA82" s="1"/>
    </row>
    <row r="83" spans="2:27" x14ac:dyDescent="0.2">
      <c r="B83" s="54"/>
      <c r="D83" s="41"/>
      <c r="F83" s="41"/>
      <c r="I83" s="57"/>
      <c r="J83" s="77"/>
      <c r="K83" s="77"/>
      <c r="L83" s="77"/>
      <c r="N83" s="68"/>
      <c r="O83" s="68"/>
      <c r="P83" s="75"/>
      <c r="Q83" s="71"/>
      <c r="V83" s="1"/>
      <c r="W83" s="1"/>
      <c r="X83" s="1"/>
      <c r="Y83" s="1"/>
      <c r="Z83" s="1"/>
      <c r="AA83" s="1"/>
    </row>
    <row r="84" spans="2:27" x14ac:dyDescent="0.2">
      <c r="B84" s="38"/>
      <c r="D84" s="41"/>
      <c r="F84" s="41"/>
      <c r="H84" s="41"/>
      <c r="J84" s="88"/>
      <c r="K84" s="88"/>
      <c r="L84" s="78"/>
      <c r="N84" s="69"/>
      <c r="O84" s="69"/>
      <c r="P84" s="69"/>
      <c r="Q84" s="71"/>
      <c r="R84" s="53"/>
      <c r="S84"/>
      <c r="V84" s="1"/>
      <c r="W84" s="1"/>
      <c r="X84" s="1"/>
      <c r="Y84" s="1"/>
      <c r="Z84" s="1"/>
      <c r="AA84" s="1"/>
    </row>
    <row r="85" spans="2:27" x14ac:dyDescent="0.2">
      <c r="B85" s="38"/>
      <c r="D85" s="39"/>
      <c r="F85" s="41"/>
      <c r="H85" s="41"/>
      <c r="J85" s="39"/>
      <c r="L85" s="39"/>
      <c r="N85" s="80"/>
      <c r="O85" s="39"/>
      <c r="P85" s="39"/>
      <c r="Q85" s="41"/>
      <c r="R85" s="40"/>
      <c r="S85"/>
      <c r="V85" s="1"/>
      <c r="W85" s="1"/>
      <c r="X85" s="1"/>
      <c r="Y85" s="1"/>
      <c r="Z85" s="1"/>
      <c r="AA85" s="1"/>
    </row>
    <row r="86" spans="2:27" x14ac:dyDescent="0.2">
      <c r="B86" s="41"/>
      <c r="C86" s="41"/>
      <c r="D86" s="41"/>
      <c r="E86" s="41"/>
      <c r="F86" s="39"/>
      <c r="H86" s="39"/>
      <c r="J86" s="40"/>
      <c r="L86" s="39"/>
      <c r="N86" s="39"/>
      <c r="O86" s="41"/>
      <c r="P86" s="40"/>
      <c r="Q86" s="40"/>
      <c r="R86" s="6"/>
      <c r="S86" s="27"/>
      <c r="V86" s="1"/>
      <c r="W86" s="1"/>
      <c r="X86" s="1"/>
      <c r="Y86" s="1"/>
      <c r="Z86" s="1"/>
      <c r="AA86" s="1"/>
    </row>
  </sheetData>
  <sheetProtection password="CA58" sheet="1"/>
  <mergeCells count="121">
    <mergeCell ref="F43:G43"/>
    <mergeCell ref="H43:I43"/>
    <mergeCell ref="D43:E43"/>
    <mergeCell ref="D39:E39"/>
    <mergeCell ref="F39:G39"/>
    <mergeCell ref="H39:I39"/>
    <mergeCell ref="H73:I73"/>
    <mergeCell ref="D41:E41"/>
    <mergeCell ref="F41:G41"/>
    <mergeCell ref="H41:I41"/>
    <mergeCell ref="D56:E56"/>
    <mergeCell ref="F56:G56"/>
    <mergeCell ref="F63:G63"/>
    <mergeCell ref="H56:I56"/>
    <mergeCell ref="D54:E54"/>
    <mergeCell ref="F54:G54"/>
    <mergeCell ref="D65:E65"/>
    <mergeCell ref="D66:E66"/>
    <mergeCell ref="F65:G65"/>
    <mergeCell ref="H65:I65"/>
    <mergeCell ref="F66:G66"/>
    <mergeCell ref="H66:I66"/>
    <mergeCell ref="F58:G58"/>
    <mergeCell ref="F64:G64"/>
    <mergeCell ref="H64:I64"/>
    <mergeCell ref="D58:E58"/>
    <mergeCell ref="D64:E64"/>
    <mergeCell ref="H49:I49"/>
    <mergeCell ref="H50:I50"/>
    <mergeCell ref="H51:I51"/>
    <mergeCell ref="H59:I59"/>
    <mergeCell ref="H60:I60"/>
    <mergeCell ref="D48:E48"/>
    <mergeCell ref="F47:G47"/>
    <mergeCell ref="F48:G48"/>
    <mergeCell ref="F57:G57"/>
    <mergeCell ref="H57:I57"/>
    <mergeCell ref="D57:E57"/>
    <mergeCell ref="H54:I54"/>
    <mergeCell ref="D55:E55"/>
    <mergeCell ref="F55:G55"/>
    <mergeCell ref="H55:I55"/>
    <mergeCell ref="L45:M45"/>
    <mergeCell ref="L28:M28"/>
    <mergeCell ref="L32:M32"/>
    <mergeCell ref="L33:M33"/>
    <mergeCell ref="H38:I38"/>
    <mergeCell ref="H34:I34"/>
    <mergeCell ref="L34:M34"/>
    <mergeCell ref="L29:M29"/>
    <mergeCell ref="L35:M35"/>
    <mergeCell ref="H42:I42"/>
    <mergeCell ref="L53:M53"/>
    <mergeCell ref="H47:I47"/>
    <mergeCell ref="H48:I48"/>
    <mergeCell ref="J78:K78"/>
    <mergeCell ref="H74:I74"/>
    <mergeCell ref="J82:K82"/>
    <mergeCell ref="H68:I68"/>
    <mergeCell ref="H61:I61"/>
    <mergeCell ref="H62:I62"/>
    <mergeCell ref="H58:I58"/>
    <mergeCell ref="L31:M31"/>
    <mergeCell ref="F29:G29"/>
    <mergeCell ref="F30:G30"/>
    <mergeCell ref="F31:G31"/>
    <mergeCell ref="H31:I31"/>
    <mergeCell ref="F27:G27"/>
    <mergeCell ref="H27:I27"/>
    <mergeCell ref="H29:I29"/>
    <mergeCell ref="L27:M27"/>
    <mergeCell ref="H28:I28"/>
    <mergeCell ref="J27:K27"/>
    <mergeCell ref="H35:I35"/>
    <mergeCell ref="F37:G37"/>
    <mergeCell ref="F33:G33"/>
    <mergeCell ref="F35:G35"/>
    <mergeCell ref="H32:I32"/>
    <mergeCell ref="J28:K28"/>
    <mergeCell ref="H33:I33"/>
    <mergeCell ref="H30:I30"/>
    <mergeCell ref="D35:E35"/>
    <mergeCell ref="D36:E36"/>
    <mergeCell ref="B3:C3"/>
    <mergeCell ref="B5:C5"/>
    <mergeCell ref="B6:C6"/>
    <mergeCell ref="H37:I37"/>
    <mergeCell ref="D29:E29"/>
    <mergeCell ref="D30:E30"/>
    <mergeCell ref="D31:E31"/>
    <mergeCell ref="D37:E37"/>
    <mergeCell ref="D27:E27"/>
    <mergeCell ref="D32:E32"/>
    <mergeCell ref="D34:E34"/>
    <mergeCell ref="J45:K45"/>
    <mergeCell ref="H53:I53"/>
    <mergeCell ref="J53:K53"/>
    <mergeCell ref="D33:E33"/>
    <mergeCell ref="F36:G36"/>
    <mergeCell ref="F32:G32"/>
    <mergeCell ref="F34:G34"/>
    <mergeCell ref="F74:G74"/>
    <mergeCell ref="H70:I70"/>
    <mergeCell ref="J70:K70"/>
    <mergeCell ref="L70:M70"/>
    <mergeCell ref="J76:K76"/>
    <mergeCell ref="B1:M1"/>
    <mergeCell ref="D73:E73"/>
    <mergeCell ref="F73:G73"/>
    <mergeCell ref="D72:E72"/>
    <mergeCell ref="F72:G72"/>
    <mergeCell ref="H72:I72"/>
    <mergeCell ref="H36:I36"/>
    <mergeCell ref="F38:G38"/>
    <mergeCell ref="D71:E71"/>
    <mergeCell ref="F71:G71"/>
    <mergeCell ref="H71:I71"/>
    <mergeCell ref="D38:E38"/>
    <mergeCell ref="H46:I46"/>
    <mergeCell ref="H45:I45"/>
    <mergeCell ref="D47:E47"/>
  </mergeCells>
  <printOptions horizontalCentered="1" gridLines="1"/>
  <pageMargins left="0.2" right="0.2" top="1" bottom="0.7" header="0.5" footer="0.5"/>
  <pageSetup scale="64" fitToHeight="3" orientation="landscape" r:id="rId1"/>
  <headerFooter alignWithMargins="0">
    <oddHeader>&amp;F</oddHeader>
    <oddFooter>Page &amp;P of &amp;N</oddFooter>
  </headerFooter>
  <rowBreaks count="1" manualBreakCount="1">
    <brk id="4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planner worksheet</vt:lpstr>
      <vt:lpstr>'planner worksheet'!Print_Area</vt:lpstr>
      <vt:lpstr>'planner worksheet'!Print_Titles</vt:lpstr>
    </vt:vector>
  </TitlesOfParts>
  <Company>Dodea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bruce.mcfarland</dc:creator>
  <cp:lastModifiedBy>Morton, Jeffrey D CIV USARMY CEERD-CERL (USA)</cp:lastModifiedBy>
  <cp:lastPrinted>2013-06-06T05:05:54Z</cp:lastPrinted>
  <dcterms:created xsi:type="dcterms:W3CDTF">2005-02-25T07:44:49Z</dcterms:created>
  <dcterms:modified xsi:type="dcterms:W3CDTF">2026-02-11T19:38:41Z</dcterms:modified>
</cp:coreProperties>
</file>